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2 1 Naklady" sheetId="12" r:id="rId4"/>
    <sheet name="1 1 Pol" sheetId="13" r:id="rId5"/>
    <sheet name="1 2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'1 1 Pol'!$1:$7</definedName>
    <definedName name="_xlnm.Print_Titles" localSheetId="5">'1 2 Pol'!$1:$7</definedName>
    <definedName name="_xlnm.Print_Titles" localSheetId="3">'2 1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'1 1 Pol'!$A$1:$W$174</definedName>
    <definedName name="_xlnm.Print_Area" localSheetId="5">'1 2 Pol'!$A$1:$W$178</definedName>
    <definedName name="_xlnm.Print_Area" localSheetId="3">'2 1 Naklady'!$A$1:$W$36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krouhleni">Stavba!$G$27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G44" i="1"/>
  <c r="F44" i="1"/>
  <c r="G43" i="1"/>
  <c r="F43" i="1"/>
  <c r="G42" i="1"/>
  <c r="F42" i="1"/>
  <c r="I42" i="1" s="1"/>
  <c r="G41" i="1"/>
  <c r="F41" i="1"/>
  <c r="G40" i="1"/>
  <c r="F40" i="1"/>
  <c r="G39" i="1"/>
  <c r="F39" i="1"/>
  <c r="G177" i="14"/>
  <c r="BA58" i="14"/>
  <c r="BA32" i="14"/>
  <c r="BA28" i="14"/>
  <c r="BA24" i="14"/>
  <c r="BA19" i="14"/>
  <c r="BA17" i="14"/>
  <c r="BA14" i="14"/>
  <c r="G9" i="14"/>
  <c r="I9" i="14"/>
  <c r="I8" i="14" s="1"/>
  <c r="K9" i="14"/>
  <c r="M9" i="14"/>
  <c r="O9" i="14"/>
  <c r="Q9" i="14"/>
  <c r="Q8" i="14" s="1"/>
  <c r="V9" i="14"/>
  <c r="G11" i="14"/>
  <c r="M11" i="14" s="1"/>
  <c r="I11" i="14"/>
  <c r="K11" i="14"/>
  <c r="K8" i="14" s="1"/>
  <c r="O11" i="14"/>
  <c r="Q11" i="14"/>
  <c r="V11" i="14"/>
  <c r="V8" i="14" s="1"/>
  <c r="G13" i="14"/>
  <c r="I13" i="14"/>
  <c r="K13" i="14"/>
  <c r="M13" i="14"/>
  <c r="O13" i="14"/>
  <c r="Q13" i="14"/>
  <c r="V13" i="14"/>
  <c r="G16" i="14"/>
  <c r="M16" i="14" s="1"/>
  <c r="I16" i="14"/>
  <c r="K16" i="14"/>
  <c r="O16" i="14"/>
  <c r="O8" i="14" s="1"/>
  <c r="Q16" i="14"/>
  <c r="V16" i="14"/>
  <c r="G18" i="14"/>
  <c r="I18" i="14"/>
  <c r="K18" i="14"/>
  <c r="M18" i="14"/>
  <c r="O18" i="14"/>
  <c r="Q18" i="14"/>
  <c r="V18" i="14"/>
  <c r="G20" i="14"/>
  <c r="M20" i="14" s="1"/>
  <c r="I20" i="14"/>
  <c r="K20" i="14"/>
  <c r="O20" i="14"/>
  <c r="Q20" i="14"/>
  <c r="V20" i="14"/>
  <c r="G23" i="14"/>
  <c r="I23" i="14"/>
  <c r="K23" i="14"/>
  <c r="M23" i="14"/>
  <c r="O23" i="14"/>
  <c r="Q23" i="14"/>
  <c r="V23" i="14"/>
  <c r="G27" i="14"/>
  <c r="M27" i="14" s="1"/>
  <c r="I27" i="14"/>
  <c r="K27" i="14"/>
  <c r="O27" i="14"/>
  <c r="Q27" i="14"/>
  <c r="V27" i="14"/>
  <c r="G31" i="14"/>
  <c r="I31" i="14"/>
  <c r="K31" i="14"/>
  <c r="M31" i="14"/>
  <c r="O31" i="14"/>
  <c r="Q31" i="14"/>
  <c r="V31" i="14"/>
  <c r="G34" i="14"/>
  <c r="M34" i="14" s="1"/>
  <c r="I34" i="14"/>
  <c r="K34" i="14"/>
  <c r="O34" i="14"/>
  <c r="Q34" i="14"/>
  <c r="V34" i="14"/>
  <c r="G38" i="14"/>
  <c r="I38" i="14"/>
  <c r="K38" i="14"/>
  <c r="M38" i="14"/>
  <c r="O38" i="14"/>
  <c r="Q38" i="14"/>
  <c r="V38" i="14"/>
  <c r="G40" i="14"/>
  <c r="M40" i="14" s="1"/>
  <c r="I40" i="14"/>
  <c r="K40" i="14"/>
  <c r="O40" i="14"/>
  <c r="Q40" i="14"/>
  <c r="V40" i="14"/>
  <c r="G44" i="14"/>
  <c r="I44" i="14"/>
  <c r="K44" i="14"/>
  <c r="M44" i="14"/>
  <c r="O44" i="14"/>
  <c r="Q44" i="14"/>
  <c r="V44" i="14"/>
  <c r="G47" i="14"/>
  <c r="M47" i="14" s="1"/>
  <c r="I47" i="14"/>
  <c r="K47" i="14"/>
  <c r="O47" i="14"/>
  <c r="Q47" i="14"/>
  <c r="V47" i="14"/>
  <c r="G50" i="14"/>
  <c r="I50" i="14"/>
  <c r="K50" i="14"/>
  <c r="M50" i="14"/>
  <c r="O50" i="14"/>
  <c r="Q50" i="14"/>
  <c r="V50" i="14"/>
  <c r="G52" i="14"/>
  <c r="M52" i="14" s="1"/>
  <c r="I52" i="14"/>
  <c r="K52" i="14"/>
  <c r="O52" i="14"/>
  <c r="Q52" i="14"/>
  <c r="V52" i="14"/>
  <c r="G57" i="14"/>
  <c r="I57" i="14"/>
  <c r="K57" i="14"/>
  <c r="M57" i="14"/>
  <c r="O57" i="14"/>
  <c r="Q57" i="14"/>
  <c r="V57" i="14"/>
  <c r="G61" i="14"/>
  <c r="M61" i="14" s="1"/>
  <c r="I61" i="14"/>
  <c r="K61" i="14"/>
  <c r="O61" i="14"/>
  <c r="Q61" i="14"/>
  <c r="V61" i="14"/>
  <c r="G64" i="14"/>
  <c r="I64" i="14"/>
  <c r="K64" i="14"/>
  <c r="M64" i="14"/>
  <c r="O64" i="14"/>
  <c r="Q64" i="14"/>
  <c r="V64" i="14"/>
  <c r="G67" i="14"/>
  <c r="M67" i="14" s="1"/>
  <c r="I67" i="14"/>
  <c r="K67" i="14"/>
  <c r="O67" i="14"/>
  <c r="Q67" i="14"/>
  <c r="V67" i="14"/>
  <c r="G68" i="14"/>
  <c r="I68" i="14"/>
  <c r="K68" i="14"/>
  <c r="M68" i="14"/>
  <c r="O68" i="14"/>
  <c r="Q68" i="14"/>
  <c r="V68" i="14"/>
  <c r="G70" i="14"/>
  <c r="M70" i="14" s="1"/>
  <c r="I70" i="14"/>
  <c r="K70" i="14"/>
  <c r="O70" i="14"/>
  <c r="Q70" i="14"/>
  <c r="V70" i="14"/>
  <c r="G73" i="14"/>
  <c r="G72" i="14" s="1"/>
  <c r="I73" i="14"/>
  <c r="I72" i="14" s="1"/>
  <c r="K73" i="14"/>
  <c r="K72" i="14" s="1"/>
  <c r="O73" i="14"/>
  <c r="O72" i="14" s="1"/>
  <c r="Q73" i="14"/>
  <c r="Q72" i="14" s="1"/>
  <c r="V73" i="14"/>
  <c r="V72" i="14" s="1"/>
  <c r="G77" i="14"/>
  <c r="I77" i="14"/>
  <c r="K77" i="14"/>
  <c r="M77" i="14"/>
  <c r="O77" i="14"/>
  <c r="Q77" i="14"/>
  <c r="V77" i="14"/>
  <c r="G79" i="14"/>
  <c r="I79" i="14"/>
  <c r="K79" i="14"/>
  <c r="M79" i="14"/>
  <c r="O79" i="14"/>
  <c r="Q79" i="14"/>
  <c r="V79" i="14"/>
  <c r="G83" i="14"/>
  <c r="M83" i="14" s="1"/>
  <c r="I83" i="14"/>
  <c r="I82" i="14" s="1"/>
  <c r="K83" i="14"/>
  <c r="K82" i="14" s="1"/>
  <c r="O83" i="14"/>
  <c r="Q83" i="14"/>
  <c r="Q82" i="14" s="1"/>
  <c r="V83" i="14"/>
  <c r="V82" i="14" s="1"/>
  <c r="G85" i="14"/>
  <c r="I85" i="14"/>
  <c r="K85" i="14"/>
  <c r="M85" i="14"/>
  <c r="O85" i="14"/>
  <c r="Q85" i="14"/>
  <c r="V85" i="14"/>
  <c r="G87" i="14"/>
  <c r="I87" i="14"/>
  <c r="K87" i="14"/>
  <c r="M87" i="14"/>
  <c r="O87" i="14"/>
  <c r="Q87" i="14"/>
  <c r="V87" i="14"/>
  <c r="G89" i="14"/>
  <c r="G82" i="14" s="1"/>
  <c r="I89" i="14"/>
  <c r="K89" i="14"/>
  <c r="O89" i="14"/>
  <c r="O82" i="14" s="1"/>
  <c r="Q89" i="14"/>
  <c r="V89" i="14"/>
  <c r="G91" i="14"/>
  <c r="M91" i="14" s="1"/>
  <c r="I91" i="14"/>
  <c r="K91" i="14"/>
  <c r="O91" i="14"/>
  <c r="Q91" i="14"/>
  <c r="V91" i="14"/>
  <c r="G95" i="14"/>
  <c r="I95" i="14"/>
  <c r="I94" i="14" s="1"/>
  <c r="K95" i="14"/>
  <c r="M95" i="14"/>
  <c r="O95" i="14"/>
  <c r="Q95" i="14"/>
  <c r="Q94" i="14" s="1"/>
  <c r="V95" i="14"/>
  <c r="G98" i="14"/>
  <c r="G94" i="14" s="1"/>
  <c r="I98" i="14"/>
  <c r="K98" i="14"/>
  <c r="O98" i="14"/>
  <c r="O94" i="14" s="1"/>
  <c r="Q98" i="14"/>
  <c r="V98" i="14"/>
  <c r="G101" i="14"/>
  <c r="I101" i="14"/>
  <c r="K101" i="14"/>
  <c r="M101" i="14"/>
  <c r="O101" i="14"/>
  <c r="Q101" i="14"/>
  <c r="V101" i="14"/>
  <c r="G103" i="14"/>
  <c r="M103" i="14" s="1"/>
  <c r="I103" i="14"/>
  <c r="K103" i="14"/>
  <c r="K94" i="14" s="1"/>
  <c r="O103" i="14"/>
  <c r="Q103" i="14"/>
  <c r="V103" i="14"/>
  <c r="V94" i="14" s="1"/>
  <c r="G105" i="14"/>
  <c r="I105" i="14"/>
  <c r="K105" i="14"/>
  <c r="M105" i="14"/>
  <c r="O105" i="14"/>
  <c r="Q105" i="14"/>
  <c r="V105" i="14"/>
  <c r="G107" i="14"/>
  <c r="M107" i="14" s="1"/>
  <c r="I107" i="14"/>
  <c r="K107" i="14"/>
  <c r="O107" i="14"/>
  <c r="Q107" i="14"/>
  <c r="V107" i="14"/>
  <c r="G109" i="14"/>
  <c r="I109" i="14"/>
  <c r="K109" i="14"/>
  <c r="M109" i="14"/>
  <c r="O109" i="14"/>
  <c r="Q109" i="14"/>
  <c r="V109" i="14"/>
  <c r="G111" i="14"/>
  <c r="M111" i="14" s="1"/>
  <c r="I111" i="14"/>
  <c r="K111" i="14"/>
  <c r="O111" i="14"/>
  <c r="Q111" i="14"/>
  <c r="V111" i="14"/>
  <c r="G113" i="14"/>
  <c r="I113" i="14"/>
  <c r="K113" i="14"/>
  <c r="M113" i="14"/>
  <c r="O113" i="14"/>
  <c r="Q113" i="14"/>
  <c r="V113" i="14"/>
  <c r="G115" i="14"/>
  <c r="M115" i="14" s="1"/>
  <c r="I115" i="14"/>
  <c r="K115" i="14"/>
  <c r="O115" i="14"/>
  <c r="Q115" i="14"/>
  <c r="V115" i="14"/>
  <c r="G118" i="14"/>
  <c r="I118" i="14"/>
  <c r="K118" i="14"/>
  <c r="M118" i="14"/>
  <c r="O118" i="14"/>
  <c r="Q118" i="14"/>
  <c r="V118" i="14"/>
  <c r="G120" i="14"/>
  <c r="M120" i="14" s="1"/>
  <c r="I120" i="14"/>
  <c r="K120" i="14"/>
  <c r="O120" i="14"/>
  <c r="Q120" i="14"/>
  <c r="V120" i="14"/>
  <c r="G122" i="14"/>
  <c r="I122" i="14"/>
  <c r="K122" i="14"/>
  <c r="M122" i="14"/>
  <c r="O122" i="14"/>
  <c r="Q122" i="14"/>
  <c r="V122" i="14"/>
  <c r="G123" i="14"/>
  <c r="M123" i="14" s="1"/>
  <c r="I123" i="14"/>
  <c r="K123" i="14"/>
  <c r="O123" i="14"/>
  <c r="Q123" i="14"/>
  <c r="V123" i="14"/>
  <c r="G124" i="14"/>
  <c r="I124" i="14"/>
  <c r="K124" i="14"/>
  <c r="M124" i="14"/>
  <c r="O124" i="14"/>
  <c r="Q124" i="14"/>
  <c r="V124" i="14"/>
  <c r="G125" i="14"/>
  <c r="M125" i="14" s="1"/>
  <c r="I125" i="14"/>
  <c r="K125" i="14"/>
  <c r="O125" i="14"/>
  <c r="Q125" i="14"/>
  <c r="V125" i="14"/>
  <c r="G127" i="14"/>
  <c r="I127" i="14"/>
  <c r="K127" i="14"/>
  <c r="M127" i="14"/>
  <c r="O127" i="14"/>
  <c r="Q127" i="14"/>
  <c r="V127" i="14"/>
  <c r="G129" i="14"/>
  <c r="M129" i="14" s="1"/>
  <c r="I129" i="14"/>
  <c r="K129" i="14"/>
  <c r="O129" i="14"/>
  <c r="Q129" i="14"/>
  <c r="V129" i="14"/>
  <c r="G131" i="14"/>
  <c r="I131" i="14"/>
  <c r="K131" i="14"/>
  <c r="M131" i="14"/>
  <c r="O131" i="14"/>
  <c r="Q131" i="14"/>
  <c r="V131" i="14"/>
  <c r="G132" i="14"/>
  <c r="M132" i="14" s="1"/>
  <c r="I132" i="14"/>
  <c r="K132" i="14"/>
  <c r="O132" i="14"/>
  <c r="Q132" i="14"/>
  <c r="V132" i="14"/>
  <c r="G133" i="14"/>
  <c r="I133" i="14"/>
  <c r="K133" i="14"/>
  <c r="M133" i="14"/>
  <c r="O133" i="14"/>
  <c r="Q133" i="14"/>
  <c r="V133" i="14"/>
  <c r="G134" i="14"/>
  <c r="M134" i="14" s="1"/>
  <c r="I134" i="14"/>
  <c r="K134" i="14"/>
  <c r="O134" i="14"/>
  <c r="Q134" i="14"/>
  <c r="V134" i="14"/>
  <c r="G135" i="14"/>
  <c r="I135" i="14"/>
  <c r="K135" i="14"/>
  <c r="M135" i="14"/>
  <c r="O135" i="14"/>
  <c r="Q135" i="14"/>
  <c r="V135" i="14"/>
  <c r="G136" i="14"/>
  <c r="M136" i="14" s="1"/>
  <c r="I136" i="14"/>
  <c r="K136" i="14"/>
  <c r="O136" i="14"/>
  <c r="Q136" i="14"/>
  <c r="V136" i="14"/>
  <c r="G137" i="14"/>
  <c r="I137" i="14"/>
  <c r="K137" i="14"/>
  <c r="M137" i="14"/>
  <c r="O137" i="14"/>
  <c r="Q137" i="14"/>
  <c r="V137" i="14"/>
  <c r="G138" i="14"/>
  <c r="M138" i="14" s="1"/>
  <c r="I138" i="14"/>
  <c r="K138" i="14"/>
  <c r="O138" i="14"/>
  <c r="Q138" i="14"/>
  <c r="V138" i="14"/>
  <c r="G139" i="14"/>
  <c r="I139" i="14"/>
  <c r="K139" i="14"/>
  <c r="M139" i="14"/>
  <c r="O139" i="14"/>
  <c r="Q139" i="14"/>
  <c r="V139" i="14"/>
  <c r="G140" i="14"/>
  <c r="M140" i="14" s="1"/>
  <c r="I140" i="14"/>
  <c r="K140" i="14"/>
  <c r="O140" i="14"/>
  <c r="Q140" i="14"/>
  <c r="V140" i="14"/>
  <c r="G141" i="14"/>
  <c r="I141" i="14"/>
  <c r="K141" i="14"/>
  <c r="M141" i="14"/>
  <c r="O141" i="14"/>
  <c r="Q141" i="14"/>
  <c r="V141" i="14"/>
  <c r="G142" i="14"/>
  <c r="M142" i="14" s="1"/>
  <c r="I142" i="14"/>
  <c r="K142" i="14"/>
  <c r="O142" i="14"/>
  <c r="Q142" i="14"/>
  <c r="V142" i="14"/>
  <c r="G143" i="14"/>
  <c r="I143" i="14"/>
  <c r="K143" i="14"/>
  <c r="M143" i="14"/>
  <c r="O143" i="14"/>
  <c r="Q143" i="14"/>
  <c r="V143" i="14"/>
  <c r="G144" i="14"/>
  <c r="M144" i="14" s="1"/>
  <c r="I144" i="14"/>
  <c r="K144" i="14"/>
  <c r="O144" i="14"/>
  <c r="Q144" i="14"/>
  <c r="V144" i="14"/>
  <c r="G145" i="14"/>
  <c r="I145" i="14"/>
  <c r="K145" i="14"/>
  <c r="M145" i="14"/>
  <c r="O145" i="14"/>
  <c r="Q145" i="14"/>
  <c r="V145" i="14"/>
  <c r="G146" i="14"/>
  <c r="M146" i="14" s="1"/>
  <c r="I146" i="14"/>
  <c r="K146" i="14"/>
  <c r="O146" i="14"/>
  <c r="Q146" i="14"/>
  <c r="V146" i="14"/>
  <c r="G147" i="14"/>
  <c r="I147" i="14"/>
  <c r="K147" i="14"/>
  <c r="M147" i="14"/>
  <c r="O147" i="14"/>
  <c r="Q147" i="14"/>
  <c r="V147" i="14"/>
  <c r="G148" i="14"/>
  <c r="M148" i="14" s="1"/>
  <c r="I148" i="14"/>
  <c r="K148" i="14"/>
  <c r="O148" i="14"/>
  <c r="Q148" i="14"/>
  <c r="V148" i="14"/>
  <c r="G150" i="14"/>
  <c r="O150" i="14"/>
  <c r="G151" i="14"/>
  <c r="M151" i="14" s="1"/>
  <c r="M150" i="14" s="1"/>
  <c r="I151" i="14"/>
  <c r="I150" i="14" s="1"/>
  <c r="K151" i="14"/>
  <c r="K150" i="14" s="1"/>
  <c r="O151" i="14"/>
  <c r="Q151" i="14"/>
  <c r="Q150" i="14" s="1"/>
  <c r="V151" i="14"/>
  <c r="V150" i="14" s="1"/>
  <c r="G153" i="14"/>
  <c r="I153" i="14"/>
  <c r="K153" i="14"/>
  <c r="M153" i="14"/>
  <c r="O153" i="14"/>
  <c r="Q153" i="14"/>
  <c r="V153" i="14"/>
  <c r="G156" i="14"/>
  <c r="I156" i="14"/>
  <c r="K156" i="14"/>
  <c r="M156" i="14"/>
  <c r="O156" i="14"/>
  <c r="Q156" i="14"/>
  <c r="V156" i="14"/>
  <c r="G159" i="14"/>
  <c r="O159" i="14"/>
  <c r="G160" i="14"/>
  <c r="M160" i="14" s="1"/>
  <c r="M159" i="14" s="1"/>
  <c r="I160" i="14"/>
  <c r="I159" i="14" s="1"/>
  <c r="K160" i="14"/>
  <c r="K159" i="14" s="1"/>
  <c r="O160" i="14"/>
  <c r="Q160" i="14"/>
  <c r="Q159" i="14" s="1"/>
  <c r="V160" i="14"/>
  <c r="V159" i="14" s="1"/>
  <c r="G163" i="14"/>
  <c r="G162" i="14" s="1"/>
  <c r="I163" i="14"/>
  <c r="K163" i="14"/>
  <c r="M163" i="14"/>
  <c r="O163" i="14"/>
  <c r="O162" i="14" s="1"/>
  <c r="Q163" i="14"/>
  <c r="V163" i="14"/>
  <c r="G165" i="14"/>
  <c r="M165" i="14" s="1"/>
  <c r="I165" i="14"/>
  <c r="I162" i="14" s="1"/>
  <c r="K165" i="14"/>
  <c r="O165" i="14"/>
  <c r="Q165" i="14"/>
  <c r="Q162" i="14" s="1"/>
  <c r="V165" i="14"/>
  <c r="G168" i="14"/>
  <c r="M168" i="14" s="1"/>
  <c r="I168" i="14"/>
  <c r="K168" i="14"/>
  <c r="O168" i="14"/>
  <c r="Q168" i="14"/>
  <c r="V168" i="14"/>
  <c r="G170" i="14"/>
  <c r="I170" i="14"/>
  <c r="K170" i="14"/>
  <c r="K162" i="14" s="1"/>
  <c r="M170" i="14"/>
  <c r="O170" i="14"/>
  <c r="Q170" i="14"/>
  <c r="V170" i="14"/>
  <c r="V162" i="14" s="1"/>
  <c r="G172" i="14"/>
  <c r="I172" i="14"/>
  <c r="K172" i="14"/>
  <c r="M172" i="14"/>
  <c r="O172" i="14"/>
  <c r="Q172" i="14"/>
  <c r="V172" i="14"/>
  <c r="G174" i="14"/>
  <c r="M174" i="14" s="1"/>
  <c r="I174" i="14"/>
  <c r="K174" i="14"/>
  <c r="O174" i="14"/>
  <c r="Q174" i="14"/>
  <c r="V174" i="14"/>
  <c r="AE177" i="14"/>
  <c r="AF177" i="14"/>
  <c r="G173" i="13"/>
  <c r="BA65" i="13"/>
  <c r="BA38" i="13"/>
  <c r="BA35" i="13"/>
  <c r="BA31" i="13"/>
  <c r="BA28" i="13"/>
  <c r="BA24" i="13"/>
  <c r="BA19" i="13"/>
  <c r="BA17" i="13"/>
  <c r="BA14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1" i="13"/>
  <c r="I11" i="13"/>
  <c r="K11" i="13"/>
  <c r="M11" i="13"/>
  <c r="O11" i="13"/>
  <c r="Q11" i="13"/>
  <c r="V11" i="13"/>
  <c r="G13" i="13"/>
  <c r="I13" i="13"/>
  <c r="K13" i="13"/>
  <c r="M13" i="13"/>
  <c r="O13" i="13"/>
  <c r="Q13" i="13"/>
  <c r="V13" i="13"/>
  <c r="G16" i="13"/>
  <c r="M16" i="13" s="1"/>
  <c r="I16" i="13"/>
  <c r="K16" i="13"/>
  <c r="O16" i="13"/>
  <c r="O8" i="13" s="1"/>
  <c r="Q16" i="13"/>
  <c r="V16" i="13"/>
  <c r="G18" i="13"/>
  <c r="I18" i="13"/>
  <c r="K18" i="13"/>
  <c r="M18" i="13"/>
  <c r="O18" i="13"/>
  <c r="Q18" i="13"/>
  <c r="V18" i="13"/>
  <c r="G20" i="13"/>
  <c r="I20" i="13"/>
  <c r="K20" i="13"/>
  <c r="M20" i="13"/>
  <c r="O20" i="13"/>
  <c r="Q20" i="13"/>
  <c r="V20" i="13"/>
  <c r="G23" i="13"/>
  <c r="I23" i="13"/>
  <c r="K23" i="13"/>
  <c r="M23" i="13"/>
  <c r="O23" i="13"/>
  <c r="Q23" i="13"/>
  <c r="V23" i="13"/>
  <c r="G27" i="13"/>
  <c r="M27" i="13" s="1"/>
  <c r="I27" i="13"/>
  <c r="K27" i="13"/>
  <c r="O27" i="13"/>
  <c r="Q27" i="13"/>
  <c r="V27" i="13"/>
  <c r="G30" i="13"/>
  <c r="M30" i="13" s="1"/>
  <c r="I30" i="13"/>
  <c r="K30" i="13"/>
  <c r="O30" i="13"/>
  <c r="Q30" i="13"/>
  <c r="V30" i="13"/>
  <c r="G34" i="13"/>
  <c r="I34" i="13"/>
  <c r="K34" i="13"/>
  <c r="M34" i="13"/>
  <c r="O34" i="13"/>
  <c r="Q34" i="13"/>
  <c r="V34" i="13"/>
  <c r="G37" i="13"/>
  <c r="I37" i="13"/>
  <c r="K37" i="13"/>
  <c r="M37" i="13"/>
  <c r="O37" i="13"/>
  <c r="Q37" i="13"/>
  <c r="V37" i="13"/>
  <c r="G39" i="13"/>
  <c r="M39" i="13" s="1"/>
  <c r="I39" i="13"/>
  <c r="K39" i="13"/>
  <c r="O39" i="13"/>
  <c r="Q39" i="13"/>
  <c r="V39" i="13"/>
  <c r="G45" i="13"/>
  <c r="M45" i="13" s="1"/>
  <c r="I45" i="13"/>
  <c r="K45" i="13"/>
  <c r="O45" i="13"/>
  <c r="Q45" i="13"/>
  <c r="V45" i="13"/>
  <c r="G47" i="13"/>
  <c r="I47" i="13"/>
  <c r="K47" i="13"/>
  <c r="M47" i="13"/>
  <c r="O47" i="13"/>
  <c r="Q47" i="13"/>
  <c r="V47" i="13"/>
  <c r="G51" i="13"/>
  <c r="I51" i="13"/>
  <c r="K51" i="13"/>
  <c r="M51" i="13"/>
  <c r="O51" i="13"/>
  <c r="Q51" i="13"/>
  <c r="V51" i="13"/>
  <c r="G54" i="13"/>
  <c r="M54" i="13" s="1"/>
  <c r="I54" i="13"/>
  <c r="K54" i="13"/>
  <c r="O54" i="13"/>
  <c r="Q54" i="13"/>
  <c r="V54" i="13"/>
  <c r="G57" i="13"/>
  <c r="M57" i="13" s="1"/>
  <c r="I57" i="13"/>
  <c r="K57" i="13"/>
  <c r="O57" i="13"/>
  <c r="Q57" i="13"/>
  <c r="V57" i="13"/>
  <c r="G59" i="13"/>
  <c r="M59" i="13" s="1"/>
  <c r="I59" i="13"/>
  <c r="K59" i="13"/>
  <c r="O59" i="13"/>
  <c r="Q59" i="13"/>
  <c r="V59" i="13"/>
  <c r="G64" i="13"/>
  <c r="I64" i="13"/>
  <c r="K64" i="13"/>
  <c r="M64" i="13"/>
  <c r="O64" i="13"/>
  <c r="Q64" i="13"/>
  <c r="V64" i="13"/>
  <c r="G68" i="13"/>
  <c r="M68" i="13" s="1"/>
  <c r="I68" i="13"/>
  <c r="K68" i="13"/>
  <c r="O68" i="13"/>
  <c r="Q68" i="13"/>
  <c r="V68" i="13"/>
  <c r="G71" i="13"/>
  <c r="M71" i="13" s="1"/>
  <c r="I71" i="13"/>
  <c r="K71" i="13"/>
  <c r="O71" i="13"/>
  <c r="Q71" i="13"/>
  <c r="V71" i="13"/>
  <c r="G72" i="13"/>
  <c r="M72" i="13" s="1"/>
  <c r="I72" i="13"/>
  <c r="K72" i="13"/>
  <c r="O72" i="13"/>
  <c r="Q72" i="13"/>
  <c r="V72" i="13"/>
  <c r="G73" i="13"/>
  <c r="I73" i="13"/>
  <c r="K73" i="13"/>
  <c r="M73" i="13"/>
  <c r="O73" i="13"/>
  <c r="Q73" i="13"/>
  <c r="V73" i="13"/>
  <c r="G75" i="13"/>
  <c r="M75" i="13" s="1"/>
  <c r="I75" i="13"/>
  <c r="K75" i="13"/>
  <c r="O75" i="13"/>
  <c r="Q75" i="13"/>
  <c r="V75" i="13"/>
  <c r="G77" i="13"/>
  <c r="I77" i="13"/>
  <c r="O77" i="13"/>
  <c r="Q77" i="13"/>
  <c r="G78" i="13"/>
  <c r="M78" i="13" s="1"/>
  <c r="M77" i="13" s="1"/>
  <c r="I78" i="13"/>
  <c r="K78" i="13"/>
  <c r="K77" i="13" s="1"/>
  <c r="O78" i="13"/>
  <c r="Q78" i="13"/>
  <c r="V78" i="13"/>
  <c r="V77" i="13" s="1"/>
  <c r="G83" i="13"/>
  <c r="M83" i="13" s="1"/>
  <c r="M82" i="13" s="1"/>
  <c r="I83" i="13"/>
  <c r="I82" i="13" s="1"/>
  <c r="K83" i="13"/>
  <c r="O83" i="13"/>
  <c r="O82" i="13" s="1"/>
  <c r="Q83" i="13"/>
  <c r="Q82" i="13" s="1"/>
  <c r="V83" i="13"/>
  <c r="G85" i="13"/>
  <c r="M85" i="13" s="1"/>
  <c r="I85" i="13"/>
  <c r="K85" i="13"/>
  <c r="O85" i="13"/>
  <c r="Q85" i="13"/>
  <c r="V85" i="13"/>
  <c r="G87" i="13"/>
  <c r="I87" i="13"/>
  <c r="K87" i="13"/>
  <c r="K82" i="13" s="1"/>
  <c r="M87" i="13"/>
  <c r="O87" i="13"/>
  <c r="Q87" i="13"/>
  <c r="V87" i="13"/>
  <c r="V82" i="13" s="1"/>
  <c r="G89" i="13"/>
  <c r="I89" i="13"/>
  <c r="K89" i="13"/>
  <c r="M89" i="13"/>
  <c r="O89" i="13"/>
  <c r="Q89" i="13"/>
  <c r="V89" i="13"/>
  <c r="G91" i="13"/>
  <c r="M91" i="13" s="1"/>
  <c r="I91" i="13"/>
  <c r="K91" i="13"/>
  <c r="O91" i="13"/>
  <c r="Q91" i="13"/>
  <c r="V91" i="13"/>
  <c r="G95" i="13"/>
  <c r="I95" i="13"/>
  <c r="K95" i="13"/>
  <c r="K94" i="13" s="1"/>
  <c r="M95" i="13"/>
  <c r="O95" i="13"/>
  <c r="Q95" i="13"/>
  <c r="V95" i="13"/>
  <c r="V94" i="13" s="1"/>
  <c r="G96" i="13"/>
  <c r="I96" i="13"/>
  <c r="K96" i="13"/>
  <c r="M96" i="13"/>
  <c r="O96" i="13"/>
  <c r="Q96" i="13"/>
  <c r="V96" i="13"/>
  <c r="G97" i="13"/>
  <c r="G94" i="13" s="1"/>
  <c r="I97" i="13"/>
  <c r="K97" i="13"/>
  <c r="O97" i="13"/>
  <c r="O94" i="13" s="1"/>
  <c r="Q97" i="13"/>
  <c r="V97" i="13"/>
  <c r="G98" i="13"/>
  <c r="M98" i="13" s="1"/>
  <c r="I98" i="13"/>
  <c r="I94" i="13" s="1"/>
  <c r="K98" i="13"/>
  <c r="O98" i="13"/>
  <c r="Q98" i="13"/>
  <c r="Q94" i="13" s="1"/>
  <c r="V98" i="13"/>
  <c r="G101" i="13"/>
  <c r="I101" i="13"/>
  <c r="K101" i="13"/>
  <c r="M101" i="13"/>
  <c r="O101" i="13"/>
  <c r="Q101" i="13"/>
  <c r="V101" i="13"/>
  <c r="G103" i="13"/>
  <c r="I103" i="13"/>
  <c r="K103" i="13"/>
  <c r="M103" i="13"/>
  <c r="O103" i="13"/>
  <c r="Q103" i="13"/>
  <c r="V103" i="13"/>
  <c r="G104" i="13"/>
  <c r="M104" i="13" s="1"/>
  <c r="I104" i="13"/>
  <c r="K104" i="13"/>
  <c r="O104" i="13"/>
  <c r="Q104" i="13"/>
  <c r="V104" i="13"/>
  <c r="G105" i="13"/>
  <c r="M105" i="13" s="1"/>
  <c r="I105" i="13"/>
  <c r="K105" i="13"/>
  <c r="O105" i="13"/>
  <c r="Q105" i="13"/>
  <c r="V105" i="13"/>
  <c r="G106" i="13"/>
  <c r="I106" i="13"/>
  <c r="K106" i="13"/>
  <c r="M106" i="13"/>
  <c r="O106" i="13"/>
  <c r="Q106" i="13"/>
  <c r="V106" i="13"/>
  <c r="G107" i="13"/>
  <c r="I107" i="13"/>
  <c r="K107" i="13"/>
  <c r="M107" i="13"/>
  <c r="O107" i="13"/>
  <c r="Q107" i="13"/>
  <c r="V107" i="13"/>
  <c r="G110" i="13"/>
  <c r="M110" i="13" s="1"/>
  <c r="I110" i="13"/>
  <c r="K110" i="13"/>
  <c r="O110" i="13"/>
  <c r="Q110" i="13"/>
  <c r="V110" i="13"/>
  <c r="G112" i="13"/>
  <c r="M112" i="13" s="1"/>
  <c r="I112" i="13"/>
  <c r="K112" i="13"/>
  <c r="O112" i="13"/>
  <c r="Q112" i="13"/>
  <c r="V112" i="13"/>
  <c r="G114" i="13"/>
  <c r="I114" i="13"/>
  <c r="K114" i="13"/>
  <c r="M114" i="13"/>
  <c r="O114" i="13"/>
  <c r="Q114" i="13"/>
  <c r="V114" i="13"/>
  <c r="G115" i="13"/>
  <c r="I115" i="13"/>
  <c r="K115" i="13"/>
  <c r="M115" i="13"/>
  <c r="O115" i="13"/>
  <c r="Q115" i="13"/>
  <c r="V115" i="13"/>
  <c r="G117" i="13"/>
  <c r="M117" i="13" s="1"/>
  <c r="I117" i="13"/>
  <c r="K117" i="13"/>
  <c r="O117" i="13"/>
  <c r="Q117" i="13"/>
  <c r="V117" i="13"/>
  <c r="G119" i="13"/>
  <c r="M119" i="13" s="1"/>
  <c r="I119" i="13"/>
  <c r="K119" i="13"/>
  <c r="O119" i="13"/>
  <c r="Q119" i="13"/>
  <c r="V119" i="13"/>
  <c r="G121" i="13"/>
  <c r="I121" i="13"/>
  <c r="K121" i="13"/>
  <c r="M121" i="13"/>
  <c r="O121" i="13"/>
  <c r="Q121" i="13"/>
  <c r="V121" i="13"/>
  <c r="G123" i="13"/>
  <c r="I123" i="13"/>
  <c r="K123" i="13"/>
  <c r="M123" i="13"/>
  <c r="O123" i="13"/>
  <c r="Q123" i="13"/>
  <c r="V123" i="13"/>
  <c r="G124" i="13"/>
  <c r="M124" i="13" s="1"/>
  <c r="I124" i="13"/>
  <c r="K124" i="13"/>
  <c r="O124" i="13"/>
  <c r="Q124" i="13"/>
  <c r="V124" i="13"/>
  <c r="G126" i="13"/>
  <c r="M126" i="13" s="1"/>
  <c r="I126" i="13"/>
  <c r="K126" i="13"/>
  <c r="O126" i="13"/>
  <c r="Q126" i="13"/>
  <c r="V126" i="13"/>
  <c r="G128" i="13"/>
  <c r="I128" i="13"/>
  <c r="K128" i="13"/>
  <c r="M128" i="13"/>
  <c r="O128" i="13"/>
  <c r="Q128" i="13"/>
  <c r="V128" i="13"/>
  <c r="G129" i="13"/>
  <c r="I129" i="13"/>
  <c r="K129" i="13"/>
  <c r="M129" i="13"/>
  <c r="O129" i="13"/>
  <c r="Q129" i="13"/>
  <c r="V129" i="13"/>
  <c r="G130" i="13"/>
  <c r="M130" i="13" s="1"/>
  <c r="I130" i="13"/>
  <c r="K130" i="13"/>
  <c r="O130" i="13"/>
  <c r="Q130" i="13"/>
  <c r="V130" i="13"/>
  <c r="G131" i="13"/>
  <c r="M131" i="13" s="1"/>
  <c r="I131" i="13"/>
  <c r="K131" i="13"/>
  <c r="O131" i="13"/>
  <c r="Q131" i="13"/>
  <c r="V131" i="13"/>
  <c r="G132" i="13"/>
  <c r="I132" i="13"/>
  <c r="K132" i="13"/>
  <c r="M132" i="13"/>
  <c r="O132" i="13"/>
  <c r="Q132" i="13"/>
  <c r="V132" i="13"/>
  <c r="G133" i="13"/>
  <c r="I133" i="13"/>
  <c r="K133" i="13"/>
  <c r="M133" i="13"/>
  <c r="O133" i="13"/>
  <c r="Q133" i="13"/>
  <c r="V133" i="13"/>
  <c r="G134" i="13"/>
  <c r="M134" i="13" s="1"/>
  <c r="I134" i="13"/>
  <c r="K134" i="13"/>
  <c r="O134" i="13"/>
  <c r="Q134" i="13"/>
  <c r="V134" i="13"/>
  <c r="G135" i="13"/>
  <c r="M135" i="13" s="1"/>
  <c r="I135" i="13"/>
  <c r="K135" i="13"/>
  <c r="O135" i="13"/>
  <c r="Q135" i="13"/>
  <c r="V135" i="13"/>
  <c r="G136" i="13"/>
  <c r="I136" i="13"/>
  <c r="K136" i="13"/>
  <c r="M136" i="13"/>
  <c r="O136" i="13"/>
  <c r="Q136" i="13"/>
  <c r="V136" i="13"/>
  <c r="G137" i="13"/>
  <c r="I137" i="13"/>
  <c r="K137" i="13"/>
  <c r="M137" i="13"/>
  <c r="O137" i="13"/>
  <c r="Q137" i="13"/>
  <c r="V137" i="13"/>
  <c r="G139" i="13"/>
  <c r="M139" i="13" s="1"/>
  <c r="I139" i="13"/>
  <c r="K139" i="13"/>
  <c r="O139" i="13"/>
  <c r="Q139" i="13"/>
  <c r="V139" i="13"/>
  <c r="G140" i="13"/>
  <c r="M140" i="13" s="1"/>
  <c r="I140" i="13"/>
  <c r="K140" i="13"/>
  <c r="O140" i="13"/>
  <c r="Q140" i="13"/>
  <c r="V140" i="13"/>
  <c r="G141" i="13"/>
  <c r="I141" i="13"/>
  <c r="K141" i="13"/>
  <c r="M141" i="13"/>
  <c r="O141" i="13"/>
  <c r="Q141" i="13"/>
  <c r="V141" i="13"/>
  <c r="G142" i="13"/>
  <c r="I142" i="13"/>
  <c r="K142" i="13"/>
  <c r="M142" i="13"/>
  <c r="O142" i="13"/>
  <c r="Q142" i="13"/>
  <c r="V142" i="13"/>
  <c r="G143" i="13"/>
  <c r="M143" i="13" s="1"/>
  <c r="I143" i="13"/>
  <c r="K143" i="13"/>
  <c r="O143" i="13"/>
  <c r="Q143" i="13"/>
  <c r="V143" i="13"/>
  <c r="G144" i="13"/>
  <c r="I144" i="13"/>
  <c r="O144" i="13"/>
  <c r="Q144" i="13"/>
  <c r="G145" i="13"/>
  <c r="I145" i="13"/>
  <c r="K145" i="13"/>
  <c r="K144" i="13" s="1"/>
  <c r="M145" i="13"/>
  <c r="M144" i="13" s="1"/>
  <c r="O145" i="13"/>
  <c r="Q145" i="13"/>
  <c r="V145" i="13"/>
  <c r="V144" i="13" s="1"/>
  <c r="G148" i="13"/>
  <c r="I148" i="13"/>
  <c r="K148" i="13"/>
  <c r="M148" i="13"/>
  <c r="O148" i="13"/>
  <c r="Q148" i="13"/>
  <c r="V148" i="13"/>
  <c r="G151" i="13"/>
  <c r="O151" i="13"/>
  <c r="G152" i="13"/>
  <c r="M152" i="13" s="1"/>
  <c r="M151" i="13" s="1"/>
  <c r="I152" i="13"/>
  <c r="I151" i="13" s="1"/>
  <c r="K152" i="13"/>
  <c r="K151" i="13" s="1"/>
  <c r="O152" i="13"/>
  <c r="Q152" i="13"/>
  <c r="Q151" i="13" s="1"/>
  <c r="V152" i="13"/>
  <c r="V151" i="13" s="1"/>
  <c r="K154" i="13"/>
  <c r="V154" i="13"/>
  <c r="G155" i="13"/>
  <c r="I155" i="13"/>
  <c r="K155" i="13"/>
  <c r="M155" i="13"/>
  <c r="O155" i="13"/>
  <c r="Q155" i="13"/>
  <c r="V155" i="13"/>
  <c r="G156" i="13"/>
  <c r="M156" i="13" s="1"/>
  <c r="I156" i="13"/>
  <c r="K156" i="13"/>
  <c r="O156" i="13"/>
  <c r="O154" i="13" s="1"/>
  <c r="Q156" i="13"/>
  <c r="V156" i="13"/>
  <c r="G157" i="13"/>
  <c r="M157" i="13" s="1"/>
  <c r="I157" i="13"/>
  <c r="I154" i="13" s="1"/>
  <c r="K157" i="13"/>
  <c r="O157" i="13"/>
  <c r="Q157" i="13"/>
  <c r="Q154" i="13" s="1"/>
  <c r="V157" i="13"/>
  <c r="G159" i="13"/>
  <c r="I159" i="13"/>
  <c r="K159" i="13"/>
  <c r="M159" i="13"/>
  <c r="O159" i="13"/>
  <c r="Q159" i="13"/>
  <c r="V159" i="13"/>
  <c r="G161" i="13"/>
  <c r="M161" i="13" s="1"/>
  <c r="I161" i="13"/>
  <c r="K161" i="13"/>
  <c r="O161" i="13"/>
  <c r="O158" i="13" s="1"/>
  <c r="Q161" i="13"/>
  <c r="V161" i="13"/>
  <c r="G164" i="13"/>
  <c r="M164" i="13" s="1"/>
  <c r="I164" i="13"/>
  <c r="I158" i="13" s="1"/>
  <c r="K164" i="13"/>
  <c r="O164" i="13"/>
  <c r="Q164" i="13"/>
  <c r="Q158" i="13" s="1"/>
  <c r="V164" i="13"/>
  <c r="G166" i="13"/>
  <c r="M166" i="13" s="1"/>
  <c r="I166" i="13"/>
  <c r="K166" i="13"/>
  <c r="K158" i="13" s="1"/>
  <c r="O166" i="13"/>
  <c r="Q166" i="13"/>
  <c r="V166" i="13"/>
  <c r="V158" i="13" s="1"/>
  <c r="G168" i="13"/>
  <c r="I168" i="13"/>
  <c r="K168" i="13"/>
  <c r="M168" i="13"/>
  <c r="O168" i="13"/>
  <c r="Q168" i="13"/>
  <c r="V168" i="13"/>
  <c r="G170" i="13"/>
  <c r="M170" i="13" s="1"/>
  <c r="I170" i="13"/>
  <c r="K170" i="13"/>
  <c r="O170" i="13"/>
  <c r="Q170" i="13"/>
  <c r="V170" i="13"/>
  <c r="AE173" i="13"/>
  <c r="AF173" i="13"/>
  <c r="G35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G8" i="12" s="1"/>
  <c r="I15" i="12"/>
  <c r="K15" i="12"/>
  <c r="O15" i="12"/>
  <c r="O8" i="12" s="1"/>
  <c r="Q15" i="12"/>
  <c r="V15" i="12"/>
  <c r="G18" i="12"/>
  <c r="I18" i="12"/>
  <c r="K18" i="12"/>
  <c r="K17" i="12" s="1"/>
  <c r="M18" i="12"/>
  <c r="M17" i="12" s="1"/>
  <c r="O18" i="12"/>
  <c r="Q18" i="12"/>
  <c r="V18" i="12"/>
  <c r="V17" i="12" s="1"/>
  <c r="G20" i="12"/>
  <c r="I20" i="12"/>
  <c r="K20" i="12"/>
  <c r="M20" i="12"/>
  <c r="O20" i="12"/>
  <c r="Q20" i="12"/>
  <c r="V20" i="12"/>
  <c r="G22" i="12"/>
  <c r="M22" i="12" s="1"/>
  <c r="I22" i="12"/>
  <c r="K22" i="12"/>
  <c r="O22" i="12"/>
  <c r="O17" i="12" s="1"/>
  <c r="Q22" i="12"/>
  <c r="V22" i="12"/>
  <c r="G24" i="12"/>
  <c r="M24" i="12" s="1"/>
  <c r="I24" i="12"/>
  <c r="I17" i="12" s="1"/>
  <c r="K24" i="12"/>
  <c r="O24" i="12"/>
  <c r="Q24" i="12"/>
  <c r="Q17" i="12" s="1"/>
  <c r="V24" i="12"/>
  <c r="G26" i="12"/>
  <c r="I26" i="12"/>
  <c r="K26" i="12"/>
  <c r="M26" i="12"/>
  <c r="O26" i="12"/>
  <c r="Q26" i="12"/>
  <c r="V26" i="12"/>
  <c r="G28" i="12"/>
  <c r="I28" i="12"/>
  <c r="K28" i="12"/>
  <c r="M28" i="12"/>
  <c r="O28" i="12"/>
  <c r="Q28" i="12"/>
  <c r="V28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AE35" i="12"/>
  <c r="I20" i="1"/>
  <c r="I19" i="1"/>
  <c r="I18" i="1"/>
  <c r="I17" i="1"/>
  <c r="I16" i="1"/>
  <c r="I62" i="1"/>
  <c r="J61" i="1" s="1"/>
  <c r="F45" i="1"/>
  <c r="G23" i="1" s="1"/>
  <c r="G45" i="1"/>
  <c r="G25" i="1" s="1"/>
  <c r="H45" i="1"/>
  <c r="I44" i="1"/>
  <c r="I41" i="1"/>
  <c r="I40" i="1"/>
  <c r="I39" i="1"/>
  <c r="I45" i="1" s="1"/>
  <c r="J52" i="1" l="1"/>
  <c r="J53" i="1"/>
  <c r="J59" i="1"/>
  <c r="J57" i="1"/>
  <c r="J55" i="1"/>
  <c r="J54" i="1"/>
  <c r="J56" i="1"/>
  <c r="J58" i="1"/>
  <c r="J60" i="1"/>
  <c r="I43" i="1"/>
  <c r="A27" i="1"/>
  <c r="A28" i="1" s="1"/>
  <c r="G28" i="1" s="1"/>
  <c r="G27" i="1" s="1"/>
  <c r="G29" i="1" s="1"/>
  <c r="M8" i="14"/>
  <c r="M94" i="14"/>
  <c r="M162" i="14"/>
  <c r="M98" i="14"/>
  <c r="M89" i="14"/>
  <c r="M82" i="14" s="1"/>
  <c r="G8" i="14"/>
  <c r="M73" i="14"/>
  <c r="M72" i="14" s="1"/>
  <c r="M158" i="13"/>
  <c r="M154" i="13"/>
  <c r="M8" i="13"/>
  <c r="G158" i="13"/>
  <c r="G154" i="13"/>
  <c r="G82" i="13"/>
  <c r="G8" i="13"/>
  <c r="M97" i="13"/>
  <c r="M94" i="13" s="1"/>
  <c r="G17" i="12"/>
  <c r="M15" i="12"/>
  <c r="M8" i="12" s="1"/>
  <c r="AF35" i="12"/>
  <c r="J44" i="1"/>
  <c r="J43" i="1"/>
  <c r="J41" i="1"/>
  <c r="J42" i="1"/>
  <c r="J40" i="1"/>
  <c r="J39" i="1"/>
  <c r="J45" i="1" s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62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<sst xmlns="http://schemas.openxmlformats.org/spreadsheetml/2006/main" count="1803" uniqueCount="518">
  <si>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</si>
  <si>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</si>
  <si>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</si>
  <si>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</si>
  <si>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</si>
  <si>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</si>
  <si>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</si>
  <si>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</si>
  <si>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</si>
  <si>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</si>
  <si>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</si>
  <si>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</si>
  <si>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</si>
  <si>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</si>
  <si>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</si>
  <si>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</si>
  <si>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</si>
  <si>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</si>
  <si>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</si>
  <si>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</si>
  <si>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</si>
  <si>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</si>
  <si>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</si>
  <si>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</si>
  <si>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</si>
  <si>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</si>
  <si>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</si>
  <si>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</si>
  <si>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</si>
  <si>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</si>
  <si>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</si>
  <si>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</si>
  <si>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</si>
  <si>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</si>
  <si>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</si>
  <si>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</si>
  <si>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</si>
  <si>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</si>
  <si>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</si>
  <si>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</si>
  <si>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</si>
  <si>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</si>
  <si>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</si>
  <si>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M.18.03.05.</t>
  </si>
  <si>
    <t>Mladějov - rozšíření vodovodu a kanalizace u Sokola</t>
  </si>
  <si>
    <t>OBEC MLADĚJOV</t>
  </si>
  <si>
    <t>45</t>
  </si>
  <si>
    <t>Mladějov</t>
  </si>
  <si>
    <t>50745</t>
  </si>
  <si>
    <t>00271845</t>
  </si>
  <si>
    <t>PROIS, a.s.</t>
  </si>
  <si>
    <t>Veverkova 1343/1</t>
  </si>
  <si>
    <t>Hradec Králové-Pražské Předměstí</t>
  </si>
  <si>
    <t>50002</t>
  </si>
  <si>
    <t>25943022</t>
  </si>
  <si>
    <t>CZ25943022</t>
  </si>
  <si>
    <t>Stavba</t>
  </si>
  <si>
    <t>2</t>
  </si>
  <si>
    <t>Ostatní a vedlejší náklady</t>
  </si>
  <si>
    <t>1</t>
  </si>
  <si>
    <t>Rozšíření vodovodu a kanalizace</t>
  </si>
  <si>
    <t>Vodovodní řad D</t>
  </si>
  <si>
    <t>Kanalizační sběrač A a B</t>
  </si>
  <si>
    <t>Celkem za stavbu</t>
  </si>
  <si>
    <t>CZK</t>
  </si>
  <si>
    <t>Rekapitulace dílů</t>
  </si>
  <si>
    <t>Typ dílu</t>
  </si>
  <si>
    <t>Zemní práce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</si>
  <si>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</si>
  <si>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</si>
  <si>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</si>
  <si>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</si>
  <si>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</si>
  <si>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</si>
  <si>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</si>
  <si>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</si>
  <si>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99</t>
  </si>
  <si>
    <t>Staveništní přesun hmot</t>
  </si>
  <si>
    <t>M23</t>
  </si>
  <si>
    <t>Montáže potrubí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</si>
  <si>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</si>
  <si>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</si>
  <si>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</si>
  <si>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</si>
  <si>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</si>
  <si>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</si>
  <si>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</si>
  <si>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</si>
  <si>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</si>
  <si>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</si>
  <si>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</si>
  <si>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</si>
  <si>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</si>
  <si>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</si>
  <si>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</si>
  <si>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</si>
  <si>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</si>
  <si>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</si>
  <si>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</si>
  <si>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</si>
  <si>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</si>
  <si>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</si>
  <si>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</si>
  <si>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</si>
  <si>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</si>
  <si>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</si>
  <si>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</si>
  <si>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</si>
  <si>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</si>
  <si>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</si>
  <si>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</si>
  <si>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</si>
  <si>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</si>
  <si>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005111020R</t>
  </si>
  <si>
    <t>Vytyčení stavby</t>
  </si>
  <si>
    <t>Soubor</t>
  </si>
  <si>
    <t>RTS 18/ I</t>
  </si>
  <si>
    <t>Indiv</t>
  </si>
  <si>
    <t>POL99_8</t>
  </si>
  <si>
    <t>VV</t>
  </si>
  <si>
    <t>005111021R</t>
  </si>
  <si>
    <t>Vytyčení inženýrských sítí</t>
  </si>
  <si>
    <t>005121 R</t>
  </si>
  <si>
    <t>Zařízení staveniště</t>
  </si>
  <si>
    <t>005124010R</t>
  </si>
  <si>
    <t>Koordinační činnost</t>
  </si>
  <si>
    <t>004111010R</t>
  </si>
  <si>
    <t xml:space="preserve">Průzkumné práce </t>
  </si>
  <si>
    <t>005123 R</t>
  </si>
  <si>
    <t>Územní vlivy</t>
  </si>
  <si>
    <t>005211030R</t>
  </si>
  <si>
    <t xml:space="preserve">Dočasná dopravní opatření </t>
  </si>
  <si>
    <t>00523  R</t>
  </si>
  <si>
    <t>Zkoušky a revize</t>
  </si>
  <si>
    <t>00524 R</t>
  </si>
  <si>
    <t>Předání a převzetí díla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</si>
  <si>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</si>
  <si>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</si>
  <si>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</si>
  <si>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</si>
  <si>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00528 R</t>
  </si>
  <si>
    <t>Podmínky dotačních programů</t>
  </si>
  <si>
    <t>005281010R</t>
  </si>
  <si>
    <t>Propagace</t>
  </si>
  <si>
    <t>SUM</t>
  </si>
  <si>
    <t>END</t>
  </si>
  <si>
    <t>Položkový soupis prací a dodávek</t>
  </si>
  <si>
    <t>ING</t>
  </si>
  <si>
    <t>113107625R00</t>
  </si>
  <si>
    <t>Odstranění podkladů nebo krytů z kameniva hrubého drceného, v ploše jednotlivě nad 50 m2, tloušťka vrstvy 250 mm</t>
  </si>
  <si>
    <t>m2</t>
  </si>
  <si>
    <t>822-1</t>
  </si>
  <si>
    <t>POL1_</t>
  </si>
  <si>
    <t>1,25*160</t>
  </si>
  <si>
    <t>113108406R00</t>
  </si>
  <si>
    <t>Odstranění podkladů nebo krytů živičných, v ploše jednotlivě nad 50 m2, tloušťka vrstvy 60 mm</t>
  </si>
  <si>
    <t>POL1_1</t>
  </si>
  <si>
    <t>113151114R00</t>
  </si>
  <si>
    <t>Odstranění podkladu, krytu frézováním povrch živičný, plochy do 500 m2 na jednom objektu nebo při provádění pruhu šířky do  750 mm, tloušťky 50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</si>
  <si>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</si>
  <si>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SPI</t>
  </si>
  <si>
    <t>115101201R00</t>
  </si>
  <si>
    <t>Čerpání vody na dopravní výšku do 10 m_x000D_
 s uvažovaným průměrným přítokem do 500 l/min</t>
  </si>
  <si>
    <t>h</t>
  </si>
  <si>
    <t>800-1</t>
  </si>
  <si>
    <t>na vzdálenost od hladiny vody v jímce po výšku roviny proložené osou nejvyššího bodu výtlačného potrubí. Včetně odpadní potrubí v délce do 20 m.</t>
  </si>
  <si>
    <t>115101301R00</t>
  </si>
  <si>
    <t>Pohotovost záložní čerpací soupravy na dopravní výšku do 10 m_x000D_
 s uvažovaným průměrným přítokem do 500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</si>
  <si>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</si>
  <si>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</si>
  <si>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121101101R00</t>
  </si>
  <si>
    <t>Sejmutí ornice s přemístěním na vzdálenost do 50 m</t>
  </si>
  <si>
    <t>m3</t>
  </si>
  <si>
    <t>nebo lesní půdy, s vodorovným přemístěním na hromady v místě upotřebení nebo na dočasné či trvalé skládky se složením</t>
  </si>
  <si>
    <t>2*0,3*42</t>
  </si>
  <si>
    <t>131201201R00</t>
  </si>
  <si>
    <t>Hloubení zapažených jam a zářezů do 100 m3, v hornině 3, hloubení ručně a strojně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</si>
  <si>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</t>
  </si>
  <si>
    <t>start. jáma : 2*1*2</t>
  </si>
  <si>
    <t>cílová jáma : 2*2*2</t>
  </si>
  <si>
    <t>131201209R00</t>
  </si>
  <si>
    <t xml:space="preserve">Hloubení zapažených jam a zářezů příplatek za lepivost, v hornině 3,  </t>
  </si>
  <si>
    <t>12*0,3</t>
  </si>
  <si>
    <t>132201212R00</t>
  </si>
  <si>
    <t xml:space="preserve">Hloubení rýh šířky přes 60 do 200 cm do 1000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</si>
  <si>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</si>
  <si>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1*1,6*160</t>
  </si>
  <si>
    <t>1*1,6*42</t>
  </si>
  <si>
    <t>132201219R00</t>
  </si>
  <si>
    <t xml:space="preserve">Hloubení rýh šířky přes 60 do 200 cm příplatek za lepivost, v hornině 3,  </t>
  </si>
  <si>
    <t>323,2*0,3</t>
  </si>
  <si>
    <t>141721102R00</t>
  </si>
  <si>
    <t>Řízené protlačení a vtažení trub PE v hornině 1 - 4 průměru do 160 mm</t>
  </si>
  <si>
    <t>m</t>
  </si>
  <si>
    <t>Horizontálně řízené vrtání, vtažení potrubí na principu rozplavování a rozrušování zeminy pomocí vysokotlaké směsi vody a bentonitu. Případné svařování vtahovaného potrubí.</t>
  </si>
  <si>
    <t>151201101R00</t>
  </si>
  <si>
    <t>Zřízení pažení a rozepření stěn rýh zátažné, hloubky do 2 m</t>
  </si>
  <si>
    <t>pro podzemní vedení pro všechny šířky rýhy,</t>
  </si>
  <si>
    <t>2*1,6*160</t>
  </si>
  <si>
    <t>2*1,6*42</t>
  </si>
  <si>
    <t>2*(2+1)*2</t>
  </si>
  <si>
    <t>2*(2+2)*2</t>
  </si>
  <si>
    <t>151201111R00</t>
  </si>
  <si>
    <t>Odstranění pažení a rozepření rýh zátažné, hloubky do 2 m</t>
  </si>
  <si>
    <t>pro podzemní vedení s uložením materiálu na vzdálenost do 3 m od 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</si>
  <si>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</si>
  <si>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</si>
  <si>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</si>
  <si>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12</t>
  </si>
  <si>
    <t>0,5*323,2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</si>
  <si>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</si>
  <si>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</si>
  <si>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</si>
  <si>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skládka do 50 km : 335,2</t>
  </si>
  <si>
    <t>162701109R00</t>
  </si>
  <si>
    <t>Vodorovné přemístění výkopku příplatek k ceně za každých dalších i započatých 1 000 m přes 10 000 m_x000D_
 z horniny 1 až 4</t>
  </si>
  <si>
    <t>skládka do 50 km : 40*335,2</t>
  </si>
  <si>
    <t>171201201R00</t>
  </si>
  <si>
    <t>Uložení sypaniny na dočasnou skládku tak, že na 1 m2 plochy připadá přes 2 m3 výkopku nebo ornice</t>
  </si>
  <si>
    <t>výměna zásypu - skládka do 50 km : 12+323,2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</si>
  <si>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</si>
  <si>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</si>
  <si>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</si>
  <si>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</si>
  <si>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</si>
  <si>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výkop : 12+323,2</t>
  </si>
  <si>
    <t>-lože a obsyp : -(21,2+78,28)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</si>
  <si>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</si>
  <si>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</si>
  <si>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</si>
  <si>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1*(0,3+0,1)*160</t>
  </si>
  <si>
    <t>1*(0,3+0,04)*42</t>
  </si>
  <si>
    <t>181301105R00</t>
  </si>
  <si>
    <t>Rozprostření a urovnání ornice v rovině v souvislé ploše do 500 m2, tloušťka vrstvy přes 250 do 300 mm</t>
  </si>
  <si>
    <t>s případným nutným přemístěním hromad nebo dočasných skládek na místo potřeby ze vzdálenosti do 30 m, v rovině nebo ve svahu do 1 : 5,</t>
  </si>
  <si>
    <t>2*42</t>
  </si>
  <si>
    <t>199000002R00</t>
  </si>
  <si>
    <t>Poplatky za skládku horniny 1- 4</t>
  </si>
  <si>
    <t>28614067R</t>
  </si>
  <si>
    <t>trubka ochranná HDPE; SDR 17,6; vnější průměr 160,0 mm; vnitřní průměr 141,8 mm; s = 9,10 mm; barva černá se žlutým pruhem</t>
  </si>
  <si>
    <t>SPCM</t>
  </si>
  <si>
    <t>POL3_</t>
  </si>
  <si>
    <t>58337345R</t>
  </si>
  <si>
    <t>štěrkopísek frakce 0,0 až 32,0 mm; třída C</t>
  </si>
  <si>
    <t>t</t>
  </si>
  <si>
    <t>POL3_1</t>
  </si>
  <si>
    <t>Položka pořadí 25 : 78,28000*1,8</t>
  </si>
  <si>
    <t>58344197R</t>
  </si>
  <si>
    <t>štěrkodrť frakce 0,0 až 63,0 mm; třída A</t>
  </si>
  <si>
    <t>1,8*235,72</t>
  </si>
  <si>
    <t>451573111R00</t>
  </si>
  <si>
    <t>Lože pod potrubí, stoky a drobné objekty z písku a štěrkopísku  do 65 mm</t>
  </si>
  <si>
    <t>827-1</t>
  </si>
  <si>
    <t>v otevřeném výkopu,</t>
  </si>
  <si>
    <t>1*0,1*170</t>
  </si>
  <si>
    <t>1*0,1*42</t>
  </si>
  <si>
    <t>564871111R00</t>
  </si>
  <si>
    <t>Podklad ze štěrkodrti s rozprostřením a zhutněním frakce 0-63 mm, tloušťka po zhutnění 250 mm</t>
  </si>
  <si>
    <t>573231110R00</t>
  </si>
  <si>
    <t>Postřik živičný spojovací bez posypu kamenivem z emulze, v množství od 0,3 do 0,5 kg/m2</t>
  </si>
  <si>
    <t>577141112R00</t>
  </si>
  <si>
    <t>Beton asfaltový s rozprostřením a zhutněním v pruhu šířky do 3 m, ACO 11+ nebo ACO 16+, tloušťky 50 mm, plochy přes 1000 m2</t>
  </si>
  <si>
    <t>577151123R00</t>
  </si>
  <si>
    <t>Beton asfaltový s rozprostřením a zhutněním v pruhu šířky do 3 m, ACL 16+, tloušťky 60 mm, plochy přes 1000 m2</t>
  </si>
  <si>
    <t>599142111R00</t>
  </si>
  <si>
    <t>Úprava zálivky dilatačních nebo pracovních spár šířky přes 20 do 40 mm</t>
  </si>
  <si>
    <t>v cementobetonovém krytu hloubky do 40 mm</t>
  </si>
  <si>
    <t>160</t>
  </si>
  <si>
    <t>852242121R00</t>
  </si>
  <si>
    <t>Montáž potrubí z trub litinových tlak. přírubových abnormálních délek jednotlivě do 1 m v otevřeném výkopu, v otevřeném kanálu nebo v šachtě, DN 80 mm</t>
  </si>
  <si>
    <t>kus</t>
  </si>
  <si>
    <t>857242121R00</t>
  </si>
  <si>
    <t>Montáž litinových tvarovek na potrubí litinovém tlakovém jednoosých, na potrubí z trub přírubových v otevřeném výkopu, v otevřeném kanálu nebo v šachtě, DN 80 mm</t>
  </si>
  <si>
    <t>857264121R00</t>
  </si>
  <si>
    <t>Montáž litinových tvarovek na potrubí litinovém tlakovém odbočných, na potrubí z trub přírubových v otevřeném výkopu, v otevřeném kanálu nebo v šachtě, DN 100 mm</t>
  </si>
  <si>
    <t>871161121R00</t>
  </si>
  <si>
    <t>Montáž potrubí z plastických hmot z tlakových trubek polyetylenových, vnějšího průměru 32 mm</t>
  </si>
  <si>
    <t>9*7</t>
  </si>
  <si>
    <t>871241121R00</t>
  </si>
  <si>
    <t>Montáž potrubí z plastických hmot z tlakových trubek polyetylenových, vnějšího průměru 90 mm</t>
  </si>
  <si>
    <t>891173111R00</t>
  </si>
  <si>
    <t>Montáž vodovodních armatur na potrubí ventilů hlavních pro přípojky, DN 32 mm</t>
  </si>
  <si>
    <t>891241111R00</t>
  </si>
  <si>
    <t>Montáž vodovodních armatur na potrubí šoupátek v otevřeném výkopu nebo v šachtách s osazením zemní soupravy (bez poklopů), DN 80 mm</t>
  </si>
  <si>
    <t>891247111R00</t>
  </si>
  <si>
    <t>Montáž vodovodních armatur na potrubí hydrantů podzemních (bez osazení poklopů), DN 80 mm</t>
  </si>
  <si>
    <t>891269111R00</t>
  </si>
  <si>
    <t>Montáž vodovodních armatur na potrubí navrtávacích pasů s ventilem Jt 1 Mpa na potrubí z trub osinkocementových, litinových, ocelových nebo plastických hmot, DN 100 mm</t>
  </si>
  <si>
    <t>892241111R00</t>
  </si>
  <si>
    <t>Tlakové zkoušky vodovodního potrubí DN do 80 mm</t>
  </si>
  <si>
    <t>přísun, montáže, demontáže a odsunu zkoušecího čerpadla, napuštění tlakovou vodou a dodání vody pro tlakovou zkoušku,</t>
  </si>
  <si>
    <t>170+42</t>
  </si>
  <si>
    <t>892233111R00</t>
  </si>
  <si>
    <t>Proplach a desinfekce vodovodního potrubí DN od 40 do 70 mm</t>
  </si>
  <si>
    <t>napuštění a vypuštění vody, dodání vody a desinfekčního prostředku, náklady na bakteriologický rozbor vody,</t>
  </si>
  <si>
    <t>892273111R00</t>
  </si>
  <si>
    <t>Proplach a desinfekce vodovodního potrubí DN od 80 do 125 mm</t>
  </si>
  <si>
    <t>893151111R00</t>
  </si>
  <si>
    <t>Montáž šachty vodoměrné a revizní plastové kruhové</t>
  </si>
  <si>
    <t>801-1</t>
  </si>
  <si>
    <t>899401112R00</t>
  </si>
  <si>
    <t>Osazení poklopů litinových šoupátkových</t>
  </si>
  <si>
    <t>včetně podezdění</t>
  </si>
  <si>
    <t>899401113R00</t>
  </si>
  <si>
    <t>Osazení poklopů litinových hydrantových</t>
  </si>
  <si>
    <t>899721112R00</t>
  </si>
  <si>
    <t>Výstražné fólie výstražná fólie pro vodovod, šířka 30 cm</t>
  </si>
  <si>
    <t>160+42</t>
  </si>
  <si>
    <t>899731112R00</t>
  </si>
  <si>
    <t>Signalizační vodič CYY, 2,5 mm2</t>
  </si>
  <si>
    <t>(170+42)*1,2</t>
  </si>
  <si>
    <t>88998811</t>
  </si>
  <si>
    <t>Napojení na stávající vodovodní řad - montáž, armatury, uzávěry</t>
  </si>
  <si>
    <t>ks</t>
  </si>
  <si>
    <t>Vlastní</t>
  </si>
  <si>
    <t>28613780R</t>
  </si>
  <si>
    <t>trubka plastová vodovodní hladká; HDPE (PE 100); SDR 11,0; PN 16; D = 32,0 mm; s = 3,00 mm; l = 12 000,0 mm</t>
  </si>
  <si>
    <t>32*1,1</t>
  </si>
  <si>
    <t>28613785R</t>
  </si>
  <si>
    <t>trubka plastová vodovodní hladká; HDPE (PE 100); SDR 11,0; PN 16; D = 90,0 mm; s = 8,20 mm; l = 12 000,0 mm</t>
  </si>
  <si>
    <t>170*1,1</t>
  </si>
  <si>
    <t>28697257R</t>
  </si>
  <si>
    <t>šachta vodovodní tvar kruhový, s průchodkami; materiál PP+PE; samonosná; d = 1 200 mm; h = 1 600,0 mm; poklop pochůzný</t>
  </si>
  <si>
    <t>42200750R</t>
  </si>
  <si>
    <t>poklop uliční typ šoupátkový; šedá litina; použití pro vodu; vnitř.pr.D = 127 mm; D = 270,0 mm; výška 265 mm; pro: šoupátka</t>
  </si>
  <si>
    <t>42227234R</t>
  </si>
  <si>
    <t>šoupátko přírubové použití uzavírací přírubová armatura; médium pitná a užitková voda, odpadní voda; DN 80; l = 280 mm; PN 10 nebo 16; D 200 mm; max.provozní tlak 16 bar; max teplota 70 °C; povrch.ochrana vně i uvnitř epoxidovým práškem</t>
  </si>
  <si>
    <t>42228210R</t>
  </si>
  <si>
    <t>šoupátko pro domovní přípojky pro vodovod; DN 5/4"; PN 16; L = 167 mm; médium pitná voda; provedení: 1 vnitřní a 1 vnější závit; těleso tvárná litina</t>
  </si>
  <si>
    <t>42273330R</t>
  </si>
  <si>
    <t>pas navrtávací tvárná litina; provedení univerzální, se závitovým výstupem; PN 16; DN potrubí 100 mm; závit 5/4"; pro typ potrubí litina, ocel, azbestocementové</t>
  </si>
  <si>
    <t>422736063R</t>
  </si>
  <si>
    <t>hydrant podzemní PN 16; provedení jednoduchý uzávěr; DN 80; min.průtok 110 m3/hod; krycí hloubka 1,50; stavební výška 1 225 mm; těleso tvárná litina; prac. teplota do 20 °C; pro: uzávěr vody pro požární účely nebo odkalení sítě</t>
  </si>
  <si>
    <t>422913305R</t>
  </si>
  <si>
    <t>souprava zemní teleskopická pro ruční ovládání šoupat a domovních šoupátek; DN 65-80; šoupátková; rozsah min.1,05m  max. 1,75m; provedení dvoudílné; mat. vnější chránička z PE, ovl.čtyřhran z litiny, vnitřní teleskop ze zink.oceli</t>
  </si>
  <si>
    <t>42291360R</t>
  </si>
  <si>
    <t>poklop šoupátkový tělo PA, víčko litina; použití uliční poklop pro šoupata, vhodné i do litého asfaltu; h = 270,0 mm; vnitř.pr.D = 190 mm; D = 270,0 mm</t>
  </si>
  <si>
    <t>42291460R</t>
  </si>
  <si>
    <t>poklop hydrantový  použití uliční poklop pro podzemní hydrant, vhodné i do litého asfaltu; tělo PA, víčko litina; h = 310,0 mm; vnější rozměr ovál horní 270 a 375, spodní ovál 315 a 420 mm</t>
  </si>
  <si>
    <t>422915501R</t>
  </si>
  <si>
    <t>deska podkladová pro šoupátkové poklopy; plastové</t>
  </si>
  <si>
    <t>2+9</t>
  </si>
  <si>
    <t>42293250R</t>
  </si>
  <si>
    <t>souprava zemní teleskopická pro šoupátka a combi armatury; DN 50-100; šoupátková; krycí hloubka 1,3 - 1,8 m</t>
  </si>
  <si>
    <t>55251217R</t>
  </si>
  <si>
    <t>trouba litinová vodovodní, kanalizační; tvárná litina; přírubová; DN 80,0 mm; l = 500,0 mm; uvnitř práškový epoxid; vně práškový epoxid</t>
  </si>
  <si>
    <t>552599943R</t>
  </si>
  <si>
    <t>tvarovka přírubová s přírubovou odbočkou tvárná litina; DN 1 = 100 mm; DN 2 = 80 mm; povrch. úprava práškový epoxid</t>
  </si>
  <si>
    <t>552701210R</t>
  </si>
  <si>
    <t>koleno 90 °; PN 10, PN 16, PN 25, PN 40; DN 80 mm; tvárná litina; přírubové; 4 díry; s patkou; uvnitř práškový epoxid; vně práškový epoxid</t>
  </si>
  <si>
    <t>99990000000</t>
  </si>
  <si>
    <t>DRENÁŽNÍ OBAL K HYDRANTŮM</t>
  </si>
  <si>
    <t xml:space="preserve">ks    </t>
  </si>
  <si>
    <t>919731122R00</t>
  </si>
  <si>
    <t>Zarovnání styčné plochy podkladu nebo krytu živičné, tloušťky přes 50 do 100 mm</t>
  </si>
  <si>
    <t>podél vybourané části komunikace nebo zpevněné plochy</t>
  </si>
  <si>
    <t>2*160</t>
  </si>
  <si>
    <t>919735112R00</t>
  </si>
  <si>
    <t>Řezání stávajících krytů nebo podkladů živičných, hloubky přes 50 do 100 mm</t>
  </si>
  <si>
    <t>včetně spotřeby vody</t>
  </si>
  <si>
    <t>998276101R00</t>
  </si>
  <si>
    <t>Přesun hmot pro trubní vedení z trub plastových nebo sklolaminátových v otevřeném výkopu</t>
  </si>
  <si>
    <t>POL7_</t>
  </si>
  <si>
    <t>vodovodu nebo kanalizace ražené nebo hloubené (827 1.1, 827 1.9, 827 2.1, 827 2.9), drobných objektů</t>
  </si>
  <si>
    <t>230193005R00</t>
  </si>
  <si>
    <t>Nasunutí potrubní sekce do chráničky DN 150</t>
  </si>
  <si>
    <t>230194005R00</t>
  </si>
  <si>
    <t>Utěsnění chráničky manžetou DN 150</t>
  </si>
  <si>
    <t>273443884R</t>
  </si>
  <si>
    <t>manžeta těsnicí na chráničky; EPDM; D trubky = 90 mm; D chráničky = 160 mm; DN 80; DN chráničky 150</t>
  </si>
  <si>
    <t>979990001R00</t>
  </si>
  <si>
    <t>Poplatek za skládku stavební suti</t>
  </si>
  <si>
    <t>801-3</t>
  </si>
  <si>
    <t>Položka pořadí 72 : 200,00000*0,55</t>
  </si>
  <si>
    <t>979990112R00</t>
  </si>
  <si>
    <t>Poplatek za skládku suti-obal.kam.-asfalt do 30x30</t>
  </si>
  <si>
    <t>Položka pořadí 73 : 200,00000*0,132</t>
  </si>
  <si>
    <t>Položka pořadí 74 : 200,00000*0,11</t>
  </si>
  <si>
    <t>979082317R00</t>
  </si>
  <si>
    <t xml:space="preserve">Vodorovná doprava suti a vybouraných hmot vodorovná doprava suti a vybouraných hmot bez naložení, s vyložením a hrubým urovnáním po suchu, vzdálenost přes 4000 do 5000 m,  </t>
  </si>
  <si>
    <t>832-1</t>
  </si>
  <si>
    <t>POL8_</t>
  </si>
  <si>
    <t>bez naložení, s vyložením a hrubým urovnáním</t>
  </si>
  <si>
    <t>979082319R00</t>
  </si>
  <si>
    <t>Vodorovná doprava suti a vybouraných hmot vodorovná doprava suti a vybouraných hmot bez naložení, s vyložením a hrubým urovnáním po suchu,  , příplatek za každých dalších i započatých 1000 m</t>
  </si>
  <si>
    <t>979087212R00</t>
  </si>
  <si>
    <t>Nakládání na dopravní prostředky suti</t>
  </si>
  <si>
    <t>pro vodorovnou dopravu</t>
  </si>
  <si>
    <t>979093111R00</t>
  </si>
  <si>
    <t>Uložení suti na skládku bez zhutnění</t>
  </si>
  <si>
    <t>800-6</t>
  </si>
  <si>
    <t>s hrubým urovnáním,</t>
  </si>
  <si>
    <t>2*0,3*(30+7+42)</t>
  </si>
  <si>
    <t>127301401R00</t>
  </si>
  <si>
    <t>Hloubení rýh pod vodou do 1 000 m3, v horninách třídy 3 a 4</t>
  </si>
  <si>
    <t>v hloubce do 5 m pod projektem stanovenou pracovní hladinu vody, pro nábřežní zdi, patky, záhozy, prahy, podélné a příčné zpevnění atd. pod obrysem výkopu se svislým přemístěním výkopku nad hladinou a s odhozením výkopku do vzdálenosti 5 m nebo s naložením na dopravní prostředek,</t>
  </si>
  <si>
    <t>vyústní objekt : 1*1*0,3</t>
  </si>
  <si>
    <t>1*0,5*10</t>
  </si>
  <si>
    <t>1*2*197</t>
  </si>
  <si>
    <t>1*2*42</t>
  </si>
  <si>
    <t>0,3*478</t>
  </si>
  <si>
    <t>2*2*197</t>
  </si>
  <si>
    <t>2*2*42</t>
  </si>
  <si>
    <t>0,5*478</t>
  </si>
  <si>
    <t>0,5*143,4</t>
  </si>
  <si>
    <t>skládka do 50 km : 143,4+478</t>
  </si>
  <si>
    <t>skládka do 50 km : 40*621,4</t>
  </si>
  <si>
    <t>výměna zásypu - skládka do 50 km : 143,4+478</t>
  </si>
  <si>
    <t>výkop : 478</t>
  </si>
  <si>
    <t>-lože a obsyp : -(23,9+137,1)</t>
  </si>
  <si>
    <t>1*(0,3+0,3)*197</t>
  </si>
  <si>
    <t>1*(0,3+0,15)*42</t>
  </si>
  <si>
    <t>2*(30+7+42)</t>
  </si>
  <si>
    <t>182101101R00</t>
  </si>
  <si>
    <t>Svahování v zářezech v hornině 1 až 4</t>
  </si>
  <si>
    <t>trvalých svahů do projektovaných profilů s potřebným přemístěním výkopku při svahování v zářezech,</t>
  </si>
  <si>
    <t>1*10</t>
  </si>
  <si>
    <t>Položka pořadí 17 : 137,10000*1,8</t>
  </si>
  <si>
    <t>1,8*317</t>
  </si>
  <si>
    <t>1*0,1*197</t>
  </si>
  <si>
    <t>451315111R00</t>
  </si>
  <si>
    <t>Podklad. nebo vyrovnáv. vrstva z betonu prostého beton C 25/30, tloušťka do 100 mm</t>
  </si>
  <si>
    <t>821-1</t>
  </si>
  <si>
    <t>1*1</t>
  </si>
  <si>
    <t>465511512R00</t>
  </si>
  <si>
    <t>Dlažba z lomového kamene upraveného uložení do malty MC 10, plocha do 20 m2, vyspárování maltou MCs, tloušťka 250 mm</t>
  </si>
  <si>
    <t>831-2</t>
  </si>
  <si>
    <t>vodorovná nebo ve sklonu do 1 : 2 s dodáním hmot</t>
  </si>
  <si>
    <t>vyustní objekt : 1*1</t>
  </si>
  <si>
    <t>871313121R00</t>
  </si>
  <si>
    <t>Montáž potrubí z trub z plastů těsněných gumovým kroužkem  DN 150 mm</t>
  </si>
  <si>
    <t>v otevřeném výkopu ve sklonu do 20 %,</t>
  </si>
  <si>
    <t>871373121R00</t>
  </si>
  <si>
    <t>Montáž potrubí z trub z plastů těsněných gumovým kroužkem  DN 300 mm</t>
  </si>
  <si>
    <t>190+7</t>
  </si>
  <si>
    <t>877373121R00</t>
  </si>
  <si>
    <t>Montáž tvarovek na potrubí z trub z plastů těsněných gumovým kroužkem odbočných DN 300 mm</t>
  </si>
  <si>
    <t>877313123R00</t>
  </si>
  <si>
    <t>Montáž tvarovek na potrubí z trub z plastů těsněných gumovým kroužkem jednoosých DN 150 mm</t>
  </si>
  <si>
    <t>877313126R00</t>
  </si>
  <si>
    <t>Montáž tvarovek na potrubí z trub z plastů těsněných gumovým kroužkem víček, zátek DN 150</t>
  </si>
  <si>
    <t>892571111R00</t>
  </si>
  <si>
    <t>Zkoušky těsnosti kanalizačního potrubí zkouška těsnosti kanalizačního potrubí vodou_x000D_
 do DN 200 mm</t>
  </si>
  <si>
    <t>vodou nebo vzduchem,</t>
  </si>
  <si>
    <t>892581111R00</t>
  </si>
  <si>
    <t>Zkoušky těsnosti kanalizačního potrubí zkouška těsnosti kanalizačního potrubí vodou_x000D_
 do DN 300 mm</t>
  </si>
  <si>
    <t>892573111R00</t>
  </si>
  <si>
    <t>Zkoušky těsnosti kanalizačního potrubí zabezpečení konců kanalizačního potrubí při tlakových zkouškách vodou_x000D_
 do DN 200 mm</t>
  </si>
  <si>
    <t>úsek</t>
  </si>
  <si>
    <t>892583111R00</t>
  </si>
  <si>
    <t>Zkoušky těsnosti kanalizačního potrubí zabezpečení konců kanalizačního potrubí při tlakových zkouškách vodou_x000D_
 do DN 300 mm</t>
  </si>
  <si>
    <t>894421112RT1</t>
  </si>
  <si>
    <t>Osazení betonových dílců pro šachty podle DIN 4034 skruže rovné, o hmotnosti do 1,4 t</t>
  </si>
  <si>
    <t>na kroužek,</t>
  </si>
  <si>
    <t>5+4+1+2+2+2</t>
  </si>
  <si>
    <t>894422111RT1</t>
  </si>
  <si>
    <t>Osazení betonových dílců pro šachty podle DIN 4034 skruže přechodové, pro jakoukoliv hmotnost</t>
  </si>
  <si>
    <t>894423112RT1</t>
  </si>
  <si>
    <t>Osazení betonových dílců pro šachty podle DIN 4034 šachtového dna, o hmotnosti do 3 t</t>
  </si>
  <si>
    <t>894432111R00</t>
  </si>
  <si>
    <t>Osazení plastových šachet revizních průměr 315 mm</t>
  </si>
  <si>
    <t>899101111R00</t>
  </si>
  <si>
    <t>Osazení poklopů litinových a ocelových o hmotnost jednotlivě do 50 kg</t>
  </si>
  <si>
    <t>899104111R00</t>
  </si>
  <si>
    <t>Osazení poklopů litinových a ocelových o hmotnost jednotlivě přes 150 kg</t>
  </si>
  <si>
    <t>197+42</t>
  </si>
  <si>
    <t>28614241R</t>
  </si>
  <si>
    <t>trubka plastová kanalizační PP; s hrdlem, plné žebro (DIN 16961); Sn 16 kN/m2; D = 335,0 mm; l = 5 000,0 mm</t>
  </si>
  <si>
    <t>197*1,1/5</t>
  </si>
  <si>
    <t>286142483R</t>
  </si>
  <si>
    <t>trubka plastová kanalizační PP; žebrovaná, s hrdlem; Sn 16 kN/m2; D = 170,0 mm; l = 5 000,0 mm</t>
  </si>
  <si>
    <t>42*1,1/5</t>
  </si>
  <si>
    <t>28656315R</t>
  </si>
  <si>
    <t>odbočka PP; 45,0 °; l = 798 mm; žebrovaná; spoj násuvný; DN 300,0 mm; DN2 150 mm</t>
  </si>
  <si>
    <t>28656333R</t>
  </si>
  <si>
    <t>koleno PP; 45,0 °; DN 150,0 mm; oboustraně hrdlované, žebrované; spoj násuvný</t>
  </si>
  <si>
    <t>28656372R</t>
  </si>
  <si>
    <t>zátka hrdlová DN 150,0 mm; spoj násuvný; PP</t>
  </si>
  <si>
    <t>28656388R</t>
  </si>
  <si>
    <t>vložka šachtová PP; DN 300,0 mm; spoj násuvný; l = 150 mm; žebrovaná</t>
  </si>
  <si>
    <t>RTS 17/ II</t>
  </si>
  <si>
    <t>RTS 16/ I</t>
  </si>
  <si>
    <t>28697082.AR</t>
  </si>
  <si>
    <t>poklop kanalizační teleskopický; DN šachty 315 mm; litino-plastový; l = 660 mm; únosnost D 400 kN; s odvětráním</t>
  </si>
  <si>
    <t>28697104R</t>
  </si>
  <si>
    <t>dno šachetní přímý tok; PP; T1; DN = 356,0 mm; l = 578 mm; š = 370 mm; h = 290 mm; DN žlabu 160 mm</t>
  </si>
  <si>
    <t>286971400R</t>
  </si>
  <si>
    <t>trubka plastová kanalizační PVC-U; korugovaná; D = 353,0 mm; l = 2000,0 mm</t>
  </si>
  <si>
    <t>55340324R</t>
  </si>
  <si>
    <t>poklop kanalizační s tlumící vložkou; litinový; D výrobku 785 mm; únosnost D 400 kN; s odvětráním</t>
  </si>
  <si>
    <t>55340325R</t>
  </si>
  <si>
    <t>poklop kanalizační s tlumící vložkou; litinový; D výrobku 785 mm; únosnost D 400 kN; bez odvětrání</t>
  </si>
  <si>
    <t>59224175R</t>
  </si>
  <si>
    <t>prstenec betonový; DN = 625,0 mm; h = 60,0 mm; s = 120,00 mm</t>
  </si>
  <si>
    <t>59224176R</t>
  </si>
  <si>
    <t>prstenec betonový; DN = 625,0 mm; h = 80,0 mm; s = 120,00 mm</t>
  </si>
  <si>
    <t>59224177.AR</t>
  </si>
  <si>
    <t>prstenec betonový; DN = 625,0 mm; h = 120,0 mm; s = 120,00 mm</t>
  </si>
  <si>
    <t>59224177R</t>
  </si>
  <si>
    <t>prstenec betonový; DN = 625,0 mm; h = 100,0 mm; s = 120,00 mm</t>
  </si>
  <si>
    <t>59224353.AR</t>
  </si>
  <si>
    <t>konus šachetní; železobetonový; TBR; d = 1 240,0 mm; DN = 1 000,0 mm; DN 2 = 625 mm; h = 580 mm; počet stupadel 2; ocelové s PE povlakem, kapsové</t>
  </si>
  <si>
    <t>59224358.AR</t>
  </si>
  <si>
    <t>skruž železobetonová TBS; DN = 1 000,0 mm; h = 250,0 mm; s = 120,00 mm; počet stupadel 1; ocelové s PE povlakem; beton C 40/50</t>
  </si>
  <si>
    <t>59224361.AR</t>
  </si>
  <si>
    <t>skruž železobetonová TBS; DN = 1 000,0 mm; h = 500,0 mm; s = 120,00 mm; počet stupadel 2; ocelové s PE povlakem; beton C 40/50</t>
  </si>
  <si>
    <t>59224366.AR</t>
  </si>
  <si>
    <t>dno šachetní přímé; železobeton; TBZ; DN = 1 000,0 mm; D odtoku do 400 mm; h = 600 mm; t = 150 mm; beton C 40/50</t>
  </si>
  <si>
    <t>59224373.AR</t>
  </si>
  <si>
    <t>profil těsnicí elastomerní; pro spojení betonových šachetních dílů; tvar kruh; d = 1 000,0 mm</t>
  </si>
  <si>
    <t>8+5+4</t>
  </si>
  <si>
    <t>919311112R00</t>
  </si>
  <si>
    <t>Čelo propustku z betonu prostého C8/10</t>
  </si>
  <si>
    <t>2*2*0,5</t>
  </si>
  <si>
    <t>Položka pořadí 1 : 200,00000*0,55</t>
  </si>
  <si>
    <t xml:space="preserve">Poplatek za skládku obalovaný asfalt </t>
  </si>
  <si>
    <t>Položka pořadí 2 : 200,00000*0,132</t>
  </si>
  <si>
    <t>Položka pořadí 3 : 200,00000*0,11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</si>
</sst>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5" fillId="0" borderId="32" xfId="0" applyNumberFormat="1" applyFont="1" applyBorder="1" applyAlignment="1">
      <alignment vertical="center" wrapText="1" shrinkToFit="1"/>
    </xf>
    <xf numFmtId="3" fontId="5" fillId="0" borderId="32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38</v>
      </c>
    </row>
    <row r="2" spans="1:7" ht="57.75" customHeight="1" x14ac:dyDescent="0.2">
      <c r="A2" s="75" t="s">
        <v>39</v>
      </c>
      <c r="B2" s="75"/>
      <c r="C2" s="75"/>
      <c r="D2" s="75"/>
      <c r="E2" s="75"/>
      <c r="F2" s="75"/>
      <c r="G2" s="75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36</v>
      </c>
      <c r="B1" s="76" t="s">
        <v>41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3"/>
      <c r="B2" s="100" t="s">
        <v>22</v>
      </c>
      <c r="C2" s="101"/>
      <c r="D2" s="102" t="s">
        <v>43</v>
      </c>
      <c r="E2" s="103" t="s">
        <v>44</v>
      </c>
      <c r="F2" s="104"/>
      <c r="G2" s="104"/>
      <c r="H2" s="104"/>
      <c r="I2" s="104"/>
      <c r="J2" s="105"/>
      <c r="O2" s="2"/>
    </row>
    <row r="3" spans="1:15" ht="27" hidden="1" customHeight="1" x14ac:dyDescent="0.2">
      <c r="A3" s="3"/>
      <c r="B3" s="106"/>
      <c r="C3" s="101"/>
      <c r="D3" s="107"/>
      <c r="E3" s="108"/>
      <c r="F3" s="109"/>
      <c r="G3" s="109"/>
      <c r="H3" s="109"/>
      <c r="I3" s="109"/>
      <c r="J3" s="110"/>
    </row>
    <row r="4" spans="1:15" ht="23.25" customHeight="1" x14ac:dyDescent="0.2">
      <c r="A4" s="3"/>
      <c r="B4" s="111"/>
      <c r="C4" s="112"/>
      <c r="D4" s="113"/>
      <c r="E4" s="114"/>
      <c r="F4" s="114"/>
      <c r="G4" s="114"/>
      <c r="H4" s="114"/>
      <c r="I4" s="114"/>
      <c r="J4" s="115"/>
    </row>
    <row r="5" spans="1:15" ht="24" customHeight="1" x14ac:dyDescent="0.2">
      <c r="A5" s="3"/>
      <c r="B5" s="43" t="s">
        <v>42</v>
      </c>
      <c r="C5" s="4"/>
      <c r="D5" s="116" t="s">
        <v>45</v>
      </c>
      <c r="E5" s="25"/>
      <c r="F5" s="25"/>
      <c r="G5" s="25"/>
      <c r="H5" s="26" t="s">
        <v>40</v>
      </c>
      <c r="I5" s="116" t="s">
        <v>49</v>
      </c>
      <c r="J5" s="10"/>
    </row>
    <row r="6" spans="1:15" ht="15.75" customHeight="1" x14ac:dyDescent="0.2">
      <c r="A6" s="3"/>
      <c r="B6" s="38"/>
      <c r="C6" s="25"/>
      <c r="D6" s="116" t="s">
        <v>46</v>
      </c>
      <c r="E6" s="25"/>
      <c r="F6" s="25"/>
      <c r="G6" s="25"/>
      <c r="H6" s="26" t="s">
        <v>34</v>
      </c>
      <c r="I6" s="31"/>
      <c r="J6" s="10"/>
    </row>
    <row r="7" spans="1:15" ht="15.75" customHeight="1" x14ac:dyDescent="0.2">
      <c r="A7" s="3"/>
      <c r="B7" s="39"/>
      <c r="C7" s="118" t="s">
        <v>48</v>
      </c>
      <c r="D7" s="117" t="s">
        <v>47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3"/>
      <c r="B8" s="43" t="s">
        <v>20</v>
      </c>
      <c r="C8" s="4"/>
      <c r="D8" s="119" t="s">
        <v>50</v>
      </c>
      <c r="E8" s="4"/>
      <c r="F8" s="4"/>
      <c r="G8" s="42"/>
      <c r="H8" s="26" t="s">
        <v>40</v>
      </c>
      <c r="I8" s="116" t="s">
        <v>54</v>
      </c>
      <c r="J8" s="10"/>
    </row>
    <row r="9" spans="1:15" ht="15.75" hidden="1" customHeight="1" x14ac:dyDescent="0.2">
      <c r="A9" s="3"/>
      <c r="B9" s="3"/>
      <c r="C9" s="4"/>
      <c r="D9" s="119" t="s">
        <v>51</v>
      </c>
      <c r="E9" s="4"/>
      <c r="F9" s="4"/>
      <c r="G9" s="42"/>
      <c r="H9" s="26" t="s">
        <v>34</v>
      </c>
      <c r="I9" s="116" t="s">
        <v>55</v>
      </c>
      <c r="J9" s="10"/>
    </row>
    <row r="10" spans="1:15" ht="15.75" hidden="1" customHeight="1" x14ac:dyDescent="0.2">
      <c r="A10" s="3"/>
      <c r="B10" s="48"/>
      <c r="C10" s="118" t="s">
        <v>53</v>
      </c>
      <c r="D10" s="120" t="s">
        <v>52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3"/>
      <c r="B11" s="43" t="s">
        <v>19</v>
      </c>
      <c r="C11" s="4"/>
      <c r="D11" s="121"/>
      <c r="E11" s="121"/>
      <c r="F11" s="121"/>
      <c r="G11" s="121"/>
      <c r="H11" s="26" t="s">
        <v>40</v>
      </c>
      <c r="I11" s="125"/>
      <c r="J11" s="10"/>
    </row>
    <row r="12" spans="1:15" ht="15.75" customHeight="1" x14ac:dyDescent="0.2">
      <c r="A12" s="3"/>
      <c r="B12" s="38"/>
      <c r="C12" s="25"/>
      <c r="D12" s="122"/>
      <c r="E12" s="122"/>
      <c r="F12" s="122"/>
      <c r="G12" s="122"/>
      <c r="H12" s="26" t="s">
        <v>34</v>
      </c>
      <c r="I12" s="125"/>
      <c r="J12" s="10"/>
    </row>
    <row r="13" spans="1:15" ht="15.75" customHeight="1" x14ac:dyDescent="0.2">
      <c r="A13" s="3"/>
      <c r="B13" s="39"/>
      <c r="C13" s="124"/>
      <c r="D13" s="123"/>
      <c r="E13" s="123"/>
      <c r="F13" s="123"/>
      <c r="G13" s="123"/>
      <c r="H13" s="27"/>
      <c r="I13" s="32"/>
      <c r="J13" s="47"/>
    </row>
    <row r="14" spans="1:15" ht="24" hidden="1" customHeight="1" x14ac:dyDescent="0.2">
      <c r="A14" s="3"/>
      <c r="B14" s="62" t="s">
        <v>21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3"/>
      <c r="B15" s="48" t="s">
        <v>32</v>
      </c>
      <c r="C15" s="68"/>
      <c r="D15" s="49"/>
      <c r="E15" s="85"/>
      <c r="F15" s="85"/>
      <c r="G15" s="86"/>
      <c r="H15" s="86"/>
      <c r="I15" s="86" t="s">
        <v>29</v>
      </c>
      <c r="J15" s="87"/>
    </row>
    <row r="16" spans="1:15" ht="23.25" customHeight="1" x14ac:dyDescent="0.2">
      <c r="A16" s="191" t="s">
        <v>24</v>
      </c>
      <c r="B16" s="53" t="s">
        <v>24</v>
      </c>
      <c r="C16" s="54"/>
      <c r="D16" s="55"/>
      <c r="E16" s="82"/>
      <c r="F16" s="83"/>
      <c r="G16" s="82"/>
      <c r="H16" s="83"/>
      <c r="I16" s="82">
        <f>SUMIF(F52:F61,A16,I52:I61)+SUMIF(F52:F61,"PSU",I52:I61)</f>
        <v>0</v>
      </c>
      <c r="J16" s="84"/>
    </row>
    <row r="17" spans="1:10" ht="23.25" customHeight="1" x14ac:dyDescent="0.2">
      <c r="A17" s="191" t="s">
        <v>25</v>
      </c>
      <c r="B17" s="53" t="s">
        <v>25</v>
      </c>
      <c r="C17" s="54"/>
      <c r="D17" s="55"/>
      <c r="E17" s="82"/>
      <c r="F17" s="83"/>
      <c r="G17" s="82"/>
      <c r="H17" s="83"/>
      <c r="I17" s="82">
        <f>SUMIF(F52:F61,A17,I52:I61)</f>
        <v>0</v>
      </c>
      <c r="J17" s="84"/>
    </row>
    <row r="18" spans="1:10" ht="23.25" customHeight="1" x14ac:dyDescent="0.2">
      <c r="A18" s="191" t="s">
        <v>26</v>
      </c>
      <c r="B18" s="53" t="s">
        <v>26</v>
      </c>
      <c r="C18" s="54"/>
      <c r="D18" s="55"/>
      <c r="E18" s="82"/>
      <c r="F18" s="83"/>
      <c r="G18" s="82"/>
      <c r="H18" s="83"/>
      <c r="I18" s="82">
        <f>SUMIF(F52:F61,A18,I52:I61)</f>
        <v>0</v>
      </c>
      <c r="J18" s="84"/>
    </row>
    <row r="19" spans="1:10" ht="23.25" customHeight="1" x14ac:dyDescent="0.2">
      <c r="A19" s="191" t="s">
        <v>83</v>
      </c>
      <c r="B19" s="53" t="s">
        <v>27</v>
      </c>
      <c r="C19" s="54"/>
      <c r="D19" s="55"/>
      <c r="E19" s="82"/>
      <c r="F19" s="83"/>
      <c r="G19" s="82"/>
      <c r="H19" s="83"/>
      <c r="I19" s="82">
        <f>SUMIF(F52:F61,A19,I52:I61)</f>
        <v>0</v>
      </c>
      <c r="J19" s="84"/>
    </row>
    <row r="20" spans="1:10" ht="23.25" customHeight="1" x14ac:dyDescent="0.2">
      <c r="A20" s="191" t="s">
        <v>84</v>
      </c>
      <c r="B20" s="53" t="s">
        <v>28</v>
      </c>
      <c r="C20" s="54"/>
      <c r="D20" s="55"/>
      <c r="E20" s="82"/>
      <c r="F20" s="83"/>
      <c r="G20" s="82"/>
      <c r="H20" s="83"/>
      <c r="I20" s="82">
        <f>SUMIF(F52:F61,A20,I52:I61)</f>
        <v>0</v>
      </c>
      <c r="J20" s="84"/>
    </row>
    <row r="21" spans="1:10" ht="23.25" customHeight="1" x14ac:dyDescent="0.2">
      <c r="A21" s="3"/>
      <c r="B21" s="70" t="s">
        <v>29</v>
      </c>
      <c r="C21" s="71"/>
      <c r="D21" s="72"/>
      <c r="E21" s="88"/>
      <c r="F21" s="89"/>
      <c r="G21" s="88"/>
      <c r="H21" s="89"/>
      <c r="I21" s="88">
        <f>SUM(I16:J20)</f>
        <v>0</v>
      </c>
      <c r="J21" s="95"/>
    </row>
    <row r="22" spans="1:10" ht="33" customHeight="1" x14ac:dyDescent="0.2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3"/>
      <c r="B23" s="53" t="s">
        <v>12</v>
      </c>
      <c r="C23" s="54"/>
      <c r="D23" s="55"/>
      <c r="E23" s="56">
        <v>15</v>
      </c>
      <c r="F23" s="57" t="s">
        <v>0</v>
      </c>
      <c r="G23" s="93">
        <f>ZakladDPHSniVypocet</f>
        <v>0</v>
      </c>
      <c r="H23" s="94"/>
      <c r="I23" s="94"/>
      <c r="J23" s="58" t="str">
        <f t="shared" ref="J23:J28" si="0">Mena</f>
        <v>CZK</v>
      </c>
    </row>
    <row r="24" spans="1:10" ht="23.25" hidden="1" customHeight="1" x14ac:dyDescent="0.2">
      <c r="A24" s="3"/>
      <c r="B24" s="53" t="s">
        <v>13</v>
      </c>
      <c r="C24" s="54"/>
      <c r="D24" s="55"/>
      <c r="E24" s="56">
        <f>SazbaDPH1</f>
        <v>15</v>
      </c>
      <c r="F24" s="57" t="s">
        <v>0</v>
      </c>
      <c r="G24" s="91">
        <f>I23*E23/100</f>
        <v>0</v>
      </c>
      <c r="H24" s="92"/>
      <c r="I24" s="92"/>
      <c r="J24" s="58" t="str">
        <f t="shared" si="0"/>
        <v>CZK</v>
      </c>
    </row>
    <row r="25" spans="1:10" ht="23.25" customHeight="1" x14ac:dyDescent="0.2">
      <c r="A25" s="3"/>
      <c r="B25" s="53" t="s">
        <v>14</v>
      </c>
      <c r="C25" s="54"/>
      <c r="D25" s="55"/>
      <c r="E25" s="56">
        <v>21</v>
      </c>
      <c r="F25" s="57" t="s">
        <v>0</v>
      </c>
      <c r="G25" s="93">
        <f>ZakladDPHZaklVypocet</f>
        <v>0</v>
      </c>
      <c r="H25" s="94"/>
      <c r="I25" s="94"/>
      <c r="J25" s="58" t="str">
        <f t="shared" si="0"/>
        <v>CZK</v>
      </c>
    </row>
    <row r="26" spans="1:10" ht="23.25" hidden="1" customHeight="1" x14ac:dyDescent="0.2">
      <c r="A26" s="3"/>
      <c r="B26" s="45" t="s">
        <v>15</v>
      </c>
      <c r="C26" s="21"/>
      <c r="D26" s="17"/>
      <c r="E26" s="40">
        <f>SazbaDPH2</f>
        <v>21</v>
      </c>
      <c r="F26" s="41" t="s">
        <v>0</v>
      </c>
      <c r="G26" s="79">
        <f>I25*E25/100</f>
        <v>0</v>
      </c>
      <c r="H26" s="80"/>
      <c r="I26" s="80"/>
      <c r="J26" s="52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4" t="s">
        <v>4</v>
      </c>
      <c r="C27" s="19"/>
      <c r="D27" s="22"/>
      <c r="E27" s="19"/>
      <c r="F27" s="20"/>
      <c r="G27" s="81">
        <f>CenaCelkemBezDPH-(ZakladDPHSni+ZakladDPHZakl)</f>
        <v>0</v>
      </c>
      <c r="H27" s="81"/>
      <c r="I27" s="81"/>
      <c r="J27" s="59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4" t="s">
        <v>23</v>
      </c>
      <c r="C28" s="165"/>
      <c r="D28" s="165"/>
      <c r="E28" s="166"/>
      <c r="F28" s="167"/>
      <c r="G28" s="168">
        <f>IF(A28&gt;50, ROUNDUP(A27, 0), ROUNDDOWN(A27, 0))</f>
        <v>0</v>
      </c>
      <c r="H28" s="168"/>
      <c r="I28" s="168"/>
      <c r="J28" s="169" t="str">
        <f t="shared" si="0"/>
        <v>CZK</v>
      </c>
    </row>
    <row r="29" spans="1:10" ht="27.75" hidden="1" customHeight="1" thickBot="1" x14ac:dyDescent="0.25">
      <c r="A29" s="3"/>
      <c r="B29" s="164" t="s">
        <v>35</v>
      </c>
      <c r="C29" s="170"/>
      <c r="D29" s="170"/>
      <c r="E29" s="170"/>
      <c r="F29" s="170"/>
      <c r="G29" s="171">
        <f>ZakladDPHSni+DPHSni+ZakladDPHZakl+DPHZakl+Zaokrouhleni</f>
        <v>0</v>
      </c>
      <c r="H29" s="171"/>
      <c r="I29" s="171"/>
      <c r="J29" s="172" t="s">
        <v>64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43165</v>
      </c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24"/>
      <c r="E34" s="24"/>
      <c r="F34" s="29"/>
      <c r="G34" s="30"/>
      <c r="H34" s="24"/>
      <c r="I34" s="30"/>
      <c r="J34" s="35"/>
    </row>
    <row r="35" spans="1:10" ht="12.75" customHeight="1" x14ac:dyDescent="0.2">
      <c r="A35" s="3"/>
      <c r="B35" s="3"/>
      <c r="C35" s="4"/>
      <c r="D35" s="90" t="s">
        <v>2</v>
      </c>
      <c r="E35" s="90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1" t="s">
        <v>16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 x14ac:dyDescent="0.2">
      <c r="A38" s="130" t="s">
        <v>37</v>
      </c>
      <c r="B38" s="134" t="s">
        <v>17</v>
      </c>
      <c r="C38" s="135" t="s">
        <v>5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18</v>
      </c>
      <c r="I38" s="139" t="s">
        <v>1</v>
      </c>
      <c r="J38" s="140" t="s">
        <v>0</v>
      </c>
    </row>
    <row r="39" spans="1:10" ht="25.5" hidden="1" customHeight="1" x14ac:dyDescent="0.2">
      <c r="A39" s="130">
        <v>1</v>
      </c>
      <c r="B39" s="141" t="s">
        <v>56</v>
      </c>
      <c r="C39" s="142"/>
      <c r="D39" s="143"/>
      <c r="E39" s="143"/>
      <c r="F39" s="144">
        <f>'2 1 Naklady'!AE35+'1 1 Pol'!AE173+'1 2 Pol'!AE177</f>
        <v>0</v>
      </c>
      <c r="G39" s="145">
        <f>'2 1 Naklady'!AF35+'1 1 Pol'!AF173+'1 2 Pol'!AF177</f>
        <v>0</v>
      </c>
      <c r="H39" s="146"/>
      <c r="I39" s="147">
        <f>F39+G39+H39</f>
        <v>0</v>
      </c>
      <c r="J39" s="148" t="str">
        <f>IF(CenaCelkemVypocet=0,"",I39/CenaCelkemVypocet*100)</f>
        <v/>
      </c>
    </row>
    <row r="40" spans="1:10" ht="25.5" customHeight="1" x14ac:dyDescent="0.2">
      <c r="A40" s="130">
        <v>2</v>
      </c>
      <c r="B40" s="149" t="s">
        <v>57</v>
      </c>
      <c r="C40" s="150" t="s">
        <v>58</v>
      </c>
      <c r="D40" s="151"/>
      <c r="E40" s="151"/>
      <c r="F40" s="152">
        <f>'2 1 Naklady'!AE35</f>
        <v>0</v>
      </c>
      <c r="G40" s="153">
        <f>'2 1 Naklady'!AF35</f>
        <v>0</v>
      </c>
      <c r="H40" s="153"/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0">
        <v>3</v>
      </c>
      <c r="B41" s="156" t="s">
        <v>59</v>
      </c>
      <c r="C41" s="142" t="s">
        <v>58</v>
      </c>
      <c r="D41" s="143"/>
      <c r="E41" s="143"/>
      <c r="F41" s="157">
        <f>'2 1 Naklady'!AE35</f>
        <v>0</v>
      </c>
      <c r="G41" s="146">
        <f>'2 1 Naklady'!AF35</f>
        <v>0</v>
      </c>
      <c r="H41" s="146"/>
      <c r="I41" s="147">
        <f>F41+G41+H41</f>
        <v>0</v>
      </c>
      <c r="J41" s="148" t="str">
        <f>IF(CenaCelkemVypocet=0,"",I41/CenaCelkemVypocet*100)</f>
        <v/>
      </c>
    </row>
    <row r="42" spans="1:10" ht="25.5" customHeight="1" x14ac:dyDescent="0.2">
      <c r="A42" s="130">
        <v>2</v>
      </c>
      <c r="B42" s="149" t="s">
        <v>59</v>
      </c>
      <c r="C42" s="150" t="s">
        <v>60</v>
      </c>
      <c r="D42" s="151"/>
      <c r="E42" s="151"/>
      <c r="F42" s="152">
        <f>'1 1 Pol'!AE173+'1 2 Pol'!AE177</f>
        <v>0</v>
      </c>
      <c r="G42" s="153">
        <f>'1 1 Pol'!AF173+'1 2 Pol'!AF177</f>
        <v>0</v>
      </c>
      <c r="H42" s="153"/>
      <c r="I42" s="154">
        <f>F42+G42+H42</f>
        <v>0</v>
      </c>
      <c r="J42" s="155" t="str">
        <f>IF(CenaCelkemVypocet=0,"",I42/CenaCelkemVypocet*100)</f>
        <v/>
      </c>
    </row>
    <row r="43" spans="1:10" ht="25.5" customHeight="1" x14ac:dyDescent="0.2">
      <c r="A43" s="130">
        <v>3</v>
      </c>
      <c r="B43" s="156" t="s">
        <v>59</v>
      </c>
      <c r="C43" s="142" t="s">
        <v>61</v>
      </c>
      <c r="D43" s="143"/>
      <c r="E43" s="143"/>
      <c r="F43" s="157">
        <f>'1 1 Pol'!AE173</f>
        <v>0</v>
      </c>
      <c r="G43" s="146">
        <f>'1 1 Pol'!AF173</f>
        <v>0</v>
      </c>
      <c r="H43" s="146"/>
      <c r="I43" s="147">
        <f>F43+G43+H43</f>
        <v>0</v>
      </c>
      <c r="J43" s="148" t="str">
        <f>IF(CenaCelkemVypocet=0,"",I43/CenaCelkemVypocet*100)</f>
        <v/>
      </c>
    </row>
    <row r="44" spans="1:10" ht="25.5" customHeight="1" x14ac:dyDescent="0.2">
      <c r="A44" s="130">
        <v>3</v>
      </c>
      <c r="B44" s="156" t="s">
        <v>57</v>
      </c>
      <c r="C44" s="142" t="s">
        <v>62</v>
      </c>
      <c r="D44" s="143"/>
      <c r="E44" s="143"/>
      <c r="F44" s="157">
        <f>'1 2 Pol'!AE177</f>
        <v>0</v>
      </c>
      <c r="G44" s="146">
        <f>'1 2 Pol'!AF177</f>
        <v>0</v>
      </c>
      <c r="H44" s="146"/>
      <c r="I44" s="147">
        <f>F44+G44+H44</f>
        <v>0</v>
      </c>
      <c r="J44" s="148" t="str">
        <f>IF(CenaCelkemVypocet=0,"",I44/CenaCelkemVypocet*100)</f>
        <v/>
      </c>
    </row>
    <row r="45" spans="1:10" ht="25.5" customHeight="1" x14ac:dyDescent="0.2">
      <c r="A45" s="130"/>
      <c r="B45" s="158" t="s">
        <v>63</v>
      </c>
      <c r="C45" s="159"/>
      <c r="D45" s="159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2">
        <f>SUMIF(A39:A44,"=1",I39:I44)</f>
        <v>0</v>
      </c>
      <c r="J45" s="163">
        <f>SUMIF(A39:A44,"=1",J39:J44)</f>
        <v>0</v>
      </c>
    </row>
    <row r="49" spans="1:10" ht="15.75" x14ac:dyDescent="0.25">
      <c r="B49" s="173" t="s">
        <v>65</v>
      </c>
    </row>
    <row r="51" spans="1:10" ht="25.5" customHeight="1" x14ac:dyDescent="0.2">
      <c r="A51" s="174"/>
      <c r="B51" s="177" t="s">
        <v>17</v>
      </c>
      <c r="C51" s="177" t="s">
        <v>5</v>
      </c>
      <c r="D51" s="178"/>
      <c r="E51" s="178"/>
      <c r="F51" s="179" t="s">
        <v>66</v>
      </c>
      <c r="G51" s="179"/>
      <c r="H51" s="179"/>
      <c r="I51" s="179" t="s">
        <v>29</v>
      </c>
      <c r="J51" s="179" t="s">
        <v>0</v>
      </c>
    </row>
    <row r="52" spans="1:10" ht="25.5" customHeight="1" x14ac:dyDescent="0.2">
      <c r="A52" s="175"/>
      <c r="B52" s="180" t="s">
        <v>59</v>
      </c>
      <c r="C52" s="181" t="s">
        <v>67</v>
      </c>
      <c r="D52" s="182"/>
      <c r="E52" s="182"/>
      <c r="F52" s="187" t="s">
        <v>24</v>
      </c>
      <c r="G52" s="188"/>
      <c r="H52" s="188"/>
      <c r="I52" s="188">
        <f>'1 1 Pol'!G8+'1 2 Pol'!G8</f>
        <v>0</v>
      </c>
      <c r="J52" s="185" t="str">
        <f>IF(I62=0,"",I52/I62*100)</f>
        <v/>
      </c>
    </row>
    <row r="53" spans="1:10" ht="25.5" customHeight="1" x14ac:dyDescent="0.2">
      <c r="A53" s="175"/>
      <c r="B53" s="180" t="s">
        <v>68</v>
      </c>
      <c r="C53" s="181" t="s">
        <v>69</v>
      </c>
      <c r="D53" s="182"/>
      <c r="E53" s="182"/>
      <c r="F53" s="187" t="s">
        <v>24</v>
      </c>
      <c r="G53" s="188"/>
      <c r="H53" s="188"/>
      <c r="I53" s="188">
        <f>'1 1 Pol'!G77+'1 2 Pol'!G72</f>
        <v>0</v>
      </c>
      <c r="J53" s="185" t="str">
        <f>IF(I62=0,"",I53/I62*100)</f>
        <v/>
      </c>
    </row>
    <row r="54" spans="1:10" ht="25.5" customHeight="1" x14ac:dyDescent="0.2">
      <c r="A54" s="175"/>
      <c r="B54" s="180" t="s">
        <v>70</v>
      </c>
      <c r="C54" s="181" t="s">
        <v>71</v>
      </c>
      <c r="D54" s="182"/>
      <c r="E54" s="182"/>
      <c r="F54" s="187" t="s">
        <v>24</v>
      </c>
      <c r="G54" s="188"/>
      <c r="H54" s="188"/>
      <c r="I54" s="188">
        <f>'1 1 Pol'!G82+'1 2 Pol'!G82</f>
        <v>0</v>
      </c>
      <c r="J54" s="185" t="str">
        <f>IF(I62=0,"",I54/I62*100)</f>
        <v/>
      </c>
    </row>
    <row r="55" spans="1:10" ht="25.5" customHeight="1" x14ac:dyDescent="0.2">
      <c r="A55" s="175"/>
      <c r="B55" s="180" t="s">
        <v>72</v>
      </c>
      <c r="C55" s="181" t="s">
        <v>73</v>
      </c>
      <c r="D55" s="182"/>
      <c r="E55" s="182"/>
      <c r="F55" s="187" t="s">
        <v>24</v>
      </c>
      <c r="G55" s="188"/>
      <c r="H55" s="188"/>
      <c r="I55" s="188">
        <f>'1 1 Pol'!G94+'1 2 Pol'!G94</f>
        <v>0</v>
      </c>
      <c r="J55" s="185" t="str">
        <f>IF(I62=0,"",I55/I62*100)</f>
        <v/>
      </c>
    </row>
    <row r="56" spans="1:10" ht="25.5" customHeight="1" x14ac:dyDescent="0.2">
      <c r="A56" s="175"/>
      <c r="B56" s="180" t="s">
        <v>74</v>
      </c>
      <c r="C56" s="181" t="s">
        <v>75</v>
      </c>
      <c r="D56" s="182"/>
      <c r="E56" s="182"/>
      <c r="F56" s="187" t="s">
        <v>24</v>
      </c>
      <c r="G56" s="188"/>
      <c r="H56" s="188"/>
      <c r="I56" s="188">
        <f>'1 1 Pol'!G144+'1 2 Pol'!G150</f>
        <v>0</v>
      </c>
      <c r="J56" s="185" t="str">
        <f>IF(I62=0,"",I56/I62*100)</f>
        <v/>
      </c>
    </row>
    <row r="57" spans="1:10" ht="25.5" customHeight="1" x14ac:dyDescent="0.2">
      <c r="A57" s="175"/>
      <c r="B57" s="180" t="s">
        <v>76</v>
      </c>
      <c r="C57" s="181" t="s">
        <v>77</v>
      </c>
      <c r="D57" s="182"/>
      <c r="E57" s="182"/>
      <c r="F57" s="187" t="s">
        <v>24</v>
      </c>
      <c r="G57" s="188"/>
      <c r="H57" s="188"/>
      <c r="I57" s="188">
        <f>'1 1 Pol'!G151+'1 2 Pol'!G159</f>
        <v>0</v>
      </c>
      <c r="J57" s="185" t="str">
        <f>IF(I62=0,"",I57/I62*100)</f>
        <v/>
      </c>
    </row>
    <row r="58" spans="1:10" ht="25.5" customHeight="1" x14ac:dyDescent="0.2">
      <c r="A58" s="175"/>
      <c r="B58" s="180" t="s">
        <v>78</v>
      </c>
      <c r="C58" s="181" t="s">
        <v>79</v>
      </c>
      <c r="D58" s="182"/>
      <c r="E58" s="182"/>
      <c r="F58" s="187" t="s">
        <v>26</v>
      </c>
      <c r="G58" s="188"/>
      <c r="H58" s="188"/>
      <c r="I58" s="188">
        <f>'1 1 Pol'!G154</f>
        <v>0</v>
      </c>
      <c r="J58" s="185" t="str">
        <f>IF(I62=0,"",I58/I62*100)</f>
        <v/>
      </c>
    </row>
    <row r="59" spans="1:10" ht="25.5" customHeight="1" x14ac:dyDescent="0.2">
      <c r="A59" s="175"/>
      <c r="B59" s="180" t="s">
        <v>80</v>
      </c>
      <c r="C59" s="181" t="s">
        <v>81</v>
      </c>
      <c r="D59" s="182"/>
      <c r="E59" s="182"/>
      <c r="F59" s="187" t="s">
        <v>82</v>
      </c>
      <c r="G59" s="188"/>
      <c r="H59" s="188"/>
      <c r="I59" s="188">
        <f>'1 1 Pol'!G158+'1 2 Pol'!G162</f>
        <v>0</v>
      </c>
      <c r="J59" s="185" t="str">
        <f>IF(I62=0,"",I59/I62*100)</f>
        <v/>
      </c>
    </row>
    <row r="60" spans="1:10" ht="25.5" customHeight="1" x14ac:dyDescent="0.2">
      <c r="A60" s="175"/>
      <c r="B60" s="180" t="s">
        <v>83</v>
      </c>
      <c r="C60" s="181" t="s">
        <v>27</v>
      </c>
      <c r="D60" s="182"/>
      <c r="E60" s="182"/>
      <c r="F60" s="187" t="s">
        <v>83</v>
      </c>
      <c r="G60" s="188"/>
      <c r="H60" s="188"/>
      <c r="I60" s="188">
        <f>'2 1 Naklady'!G8</f>
        <v>0</v>
      </c>
      <c r="J60" s="185" t="str">
        <f>IF(I62=0,"",I60/I62*100)</f>
        <v/>
      </c>
    </row>
    <row r="61" spans="1:10" ht="25.5" customHeight="1" x14ac:dyDescent="0.2">
      <c r="A61" s="175"/>
      <c r="B61" s="180" t="s">
        <v>84</v>
      </c>
      <c r="C61" s="181" t="s">
        <v>28</v>
      </c>
      <c r="D61" s="182"/>
      <c r="E61" s="182"/>
      <c r="F61" s="187" t="s">
        <v>84</v>
      </c>
      <c r="G61" s="188"/>
      <c r="H61" s="188"/>
      <c r="I61" s="188">
        <f>'2 1 Naklady'!G17</f>
        <v>0</v>
      </c>
      <c r="J61" s="185" t="str">
        <f>IF(I62=0,"",I61/I62*100)</f>
        <v/>
      </c>
    </row>
    <row r="62" spans="1:10" ht="25.5" customHeight="1" x14ac:dyDescent="0.2">
      <c r="A62" s="176"/>
      <c r="B62" s="183" t="s">
        <v>1</v>
      </c>
      <c r="C62" s="183"/>
      <c r="D62" s="184"/>
      <c r="E62" s="184"/>
      <c r="F62" s="189"/>
      <c r="G62" s="190"/>
      <c r="H62" s="190"/>
      <c r="I62" s="190">
        <f>SUM(I52:I61)</f>
        <v>0</v>
      </c>
      <c r="J62" s="186">
        <f>SUM(J52:J61)</f>
        <v>0</v>
      </c>
    </row>
    <row r="63" spans="1:10" x14ac:dyDescent="0.2">
      <c r="F63" s="128"/>
      <c r="G63" s="127"/>
      <c r="H63" s="128"/>
      <c r="I63" s="127"/>
      <c r="J63" s="129"/>
    </row>
    <row r="64" spans="1:10" x14ac:dyDescent="0.2">
      <c r="F64" s="128"/>
      <c r="G64" s="127"/>
      <c r="H64" s="128"/>
      <c r="I64" s="127"/>
      <c r="J64" s="129"/>
    </row>
    <row r="65" spans="6:10" x14ac:dyDescent="0.2">
      <c r="F65" s="128"/>
      <c r="G65" s="127"/>
      <c r="H65" s="128"/>
      <c r="I65" s="127"/>
      <c r="J65" s="129"/>
    </row>
  </sheetData>
  <sheetProtection password="C71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60:E60"/>
    <mergeCell ref="C61:E61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6" t="s">
        <v>6</v>
      </c>
      <c r="B1" s="96"/>
      <c r="C1" s="97"/>
      <c r="D1" s="96"/>
      <c r="E1" s="96"/>
      <c r="F1" s="96"/>
      <c r="G1" s="96"/>
    </row>
    <row r="2" spans="1:7" ht="24.95" customHeight="1" x14ac:dyDescent="0.2">
      <c r="A2" s="74" t="s">
        <v>7</v>
      </c>
      <c r="B2" s="73"/>
      <c r="C2" s="98"/>
      <c r="D2" s="98"/>
      <c r="E2" s="98"/>
      <c r="F2" s="98"/>
      <c r="G2" s="99"/>
    </row>
    <row r="3" spans="1:7" ht="24.95" customHeight="1" x14ac:dyDescent="0.2">
      <c r="A3" s="74" t="s">
        <v>8</v>
      </c>
      <c r="B3" s="73"/>
      <c r="C3" s="98"/>
      <c r="D3" s="98"/>
      <c r="E3" s="98"/>
      <c r="F3" s="98"/>
      <c r="G3" s="99"/>
    </row>
    <row r="4" spans="1:7" ht="24.95" customHeight="1" x14ac:dyDescent="0.2">
      <c r="A4" s="74" t="s">
        <v>9</v>
      </c>
      <c r="B4" s="73"/>
      <c r="C4" s="98"/>
      <c r="D4" s="98"/>
      <c r="E4" s="98"/>
      <c r="F4" s="98"/>
      <c r="G4" s="99"/>
    </row>
    <row r="5" spans="1:7" x14ac:dyDescent="0.2">
      <c r="B5" s="6"/>
      <c r="C5" s="7"/>
      <c r="D5" s="8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3" t="s">
        <v>85</v>
      </c>
      <c r="B1" s="193"/>
      <c r="C1" s="193"/>
      <c r="D1" s="193"/>
      <c r="E1" s="193"/>
      <c r="F1" s="193"/>
      <c r="G1" s="193"/>
      <c r="AG1" t="s">
        <v>86</v>
      </c>
    </row>
    <row r="2" spans="1:60" ht="24.95" customHeight="1" x14ac:dyDescent="0.2">
      <c r="A2" s="194" t="s">
        <v>7</v>
      </c>
      <c r="B2" s="73" t="s">
        <v>43</v>
      </c>
      <c r="C2" s="197" t="s">
        <v>44</v>
      </c>
      <c r="D2" s="195"/>
      <c r="E2" s="195"/>
      <c r="F2" s="195"/>
      <c r="G2" s="196"/>
      <c r="AG2" t="s">
        <v>87</v>
      </c>
    </row>
    <row r="3" spans="1:60" ht="24.95" customHeight="1" x14ac:dyDescent="0.2">
      <c r="A3" s="194" t="s">
        <v>8</v>
      </c>
      <c r="B3" s="73" t="s">
        <v>57</v>
      </c>
      <c r="C3" s="197" t="s">
        <v>58</v>
      </c>
      <c r="D3" s="195"/>
      <c r="E3" s="195"/>
      <c r="F3" s="195"/>
      <c r="G3" s="196"/>
      <c r="AC3" s="126" t="s">
        <v>88</v>
      </c>
      <c r="AG3" t="s">
        <v>89</v>
      </c>
    </row>
    <row r="4" spans="1:60" ht="24.95" customHeight="1" x14ac:dyDescent="0.2">
      <c r="A4" s="198" t="s">
        <v>9</v>
      </c>
      <c r="B4" s="199" t="s">
        <v>59</v>
      </c>
      <c r="C4" s="200" t="s">
        <v>58</v>
      </c>
      <c r="D4" s="201"/>
      <c r="E4" s="201"/>
      <c r="F4" s="201"/>
      <c r="G4" s="202"/>
      <c r="AG4" t="s">
        <v>90</v>
      </c>
    </row>
    <row r="5" spans="1:60" x14ac:dyDescent="0.2">
      <c r="D5" s="192"/>
    </row>
    <row r="6" spans="1:60" ht="38.25" x14ac:dyDescent="0.2">
      <c r="A6" s="204" t="s">
        <v>91</v>
      </c>
      <c r="B6" s="206" t="s">
        <v>92</v>
      </c>
      <c r="C6" s="206" t="s">
        <v>93</v>
      </c>
      <c r="D6" s="205" t="s">
        <v>94</v>
      </c>
      <c r="E6" s="204" t="s">
        <v>95</v>
      </c>
      <c r="F6" s="203" t="s">
        <v>96</v>
      </c>
      <c r="G6" s="204" t="s">
        <v>29</v>
      </c>
      <c r="H6" s="207" t="s">
        <v>30</v>
      </c>
      <c r="I6" s="207" t="s">
        <v>97</v>
      </c>
      <c r="J6" s="207" t="s">
        <v>31</v>
      </c>
      <c r="K6" s="207" t="s">
        <v>98</v>
      </c>
      <c r="L6" s="207" t="s">
        <v>99</v>
      </c>
      <c r="M6" s="207" t="s">
        <v>100</v>
      </c>
      <c r="N6" s="207" t="s">
        <v>101</v>
      </c>
      <c r="O6" s="207" t="s">
        <v>102</v>
      </c>
      <c r="P6" s="207" t="s">
        <v>103</v>
      </c>
      <c r="Q6" s="207" t="s">
        <v>104</v>
      </c>
      <c r="R6" s="207" t="s">
        <v>105</v>
      </c>
      <c r="S6" s="207" t="s">
        <v>106</v>
      </c>
      <c r="T6" s="207" t="s">
        <v>107</v>
      </c>
      <c r="U6" s="207" t="s">
        <v>108</v>
      </c>
      <c r="V6" s="207" t="s">
        <v>109</v>
      </c>
      <c r="W6" s="207" t="s">
        <v>110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21" t="s">
        <v>111</v>
      </c>
      <c r="B8" s="222" t="s">
        <v>83</v>
      </c>
      <c r="C8" s="242" t="s">
        <v>27</v>
      </c>
      <c r="D8" s="223"/>
      <c r="E8" s="224"/>
      <c r="F8" s="225"/>
      <c r="G8" s="225">
        <f>SUMIF(AG9:AG16,"&lt;&gt;NOR",G9:G16)</f>
        <v>0</v>
      </c>
      <c r="H8" s="225"/>
      <c r="I8" s="225">
        <f>SUM(I9:I16)</f>
        <v>0</v>
      </c>
      <c r="J8" s="225"/>
      <c r="K8" s="225">
        <f>SUM(K9:K16)</f>
        <v>0</v>
      </c>
      <c r="L8" s="225"/>
      <c r="M8" s="225">
        <f>SUM(M9:M16)</f>
        <v>0</v>
      </c>
      <c r="N8" s="225"/>
      <c r="O8" s="225">
        <f>SUM(O9:O16)</f>
        <v>0</v>
      </c>
      <c r="P8" s="225"/>
      <c r="Q8" s="225">
        <f>SUM(Q9:Q16)</f>
        <v>0</v>
      </c>
      <c r="R8" s="225"/>
      <c r="S8" s="225"/>
      <c r="T8" s="226"/>
      <c r="U8" s="220"/>
      <c r="V8" s="220">
        <f>SUM(V9:V16)</f>
        <v>0</v>
      </c>
      <c r="W8" s="220"/>
      <c r="AG8" t="s">
        <v>112</v>
      </c>
    </row>
    <row r="9" spans="1:60" outlineLevel="1" x14ac:dyDescent="0.2">
      <c r="A9" s="227">
        <v>1</v>
      </c>
      <c r="B9" s="228" t="s">
        <v>113</v>
      </c>
      <c r="C9" s="243" t="s">
        <v>114</v>
      </c>
      <c r="D9" s="229" t="s">
        <v>115</v>
      </c>
      <c r="E9" s="230">
        <v>1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116</v>
      </c>
      <c r="T9" s="233" t="s">
        <v>117</v>
      </c>
      <c r="U9" s="217">
        <v>0</v>
      </c>
      <c r="V9" s="217">
        <f>ROUND(E9*U9,2)</f>
        <v>0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118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44" t="s">
        <v>59</v>
      </c>
      <c r="D10" s="218"/>
      <c r="E10" s="219">
        <v>1</v>
      </c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119</v>
      </c>
      <c r="AH10" s="208">
        <v>0</v>
      </c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27">
        <v>2</v>
      </c>
      <c r="B11" s="228" t="s">
        <v>120</v>
      </c>
      <c r="C11" s="243" t="s">
        <v>121</v>
      </c>
      <c r="D11" s="229" t="s">
        <v>115</v>
      </c>
      <c r="E11" s="230">
        <v>1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32">
        <v>0</v>
      </c>
      <c r="O11" s="232">
        <f>ROUND(E11*N11,2)</f>
        <v>0</v>
      </c>
      <c r="P11" s="232">
        <v>0</v>
      </c>
      <c r="Q11" s="232">
        <f>ROUND(E11*P11,2)</f>
        <v>0</v>
      </c>
      <c r="R11" s="232"/>
      <c r="S11" s="232" t="s">
        <v>116</v>
      </c>
      <c r="T11" s="233" t="s">
        <v>117</v>
      </c>
      <c r="U11" s="217">
        <v>0</v>
      </c>
      <c r="V11" s="217">
        <f>ROUND(E11*U11,2)</f>
        <v>0</v>
      </c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118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15"/>
      <c r="B12" s="216"/>
      <c r="C12" s="244" t="s">
        <v>59</v>
      </c>
      <c r="D12" s="218"/>
      <c r="E12" s="219">
        <v>1</v>
      </c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119</v>
      </c>
      <c r="AH12" s="208">
        <v>0</v>
      </c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27">
        <v>3</v>
      </c>
      <c r="B13" s="228" t="s">
        <v>122</v>
      </c>
      <c r="C13" s="243" t="s">
        <v>123</v>
      </c>
      <c r="D13" s="229" t="s">
        <v>115</v>
      </c>
      <c r="E13" s="230">
        <v>1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32">
        <v>0</v>
      </c>
      <c r="O13" s="232">
        <f>ROUND(E13*N13,2)</f>
        <v>0</v>
      </c>
      <c r="P13" s="232">
        <v>0</v>
      </c>
      <c r="Q13" s="232">
        <f>ROUND(E13*P13,2)</f>
        <v>0</v>
      </c>
      <c r="R13" s="232"/>
      <c r="S13" s="232" t="s">
        <v>116</v>
      </c>
      <c r="T13" s="233" t="s">
        <v>117</v>
      </c>
      <c r="U13" s="217">
        <v>0</v>
      </c>
      <c r="V13" s="217">
        <f>ROUND(E13*U13,2)</f>
        <v>0</v>
      </c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118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15"/>
      <c r="B14" s="216"/>
      <c r="C14" s="244" t="s">
        <v>59</v>
      </c>
      <c r="D14" s="218"/>
      <c r="E14" s="219">
        <v>1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119</v>
      </c>
      <c r="AH14" s="208">
        <v>0</v>
      </c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27">
        <v>4</v>
      </c>
      <c r="B15" s="228" t="s">
        <v>124</v>
      </c>
      <c r="C15" s="243" t="s">
        <v>125</v>
      </c>
      <c r="D15" s="229" t="s">
        <v>115</v>
      </c>
      <c r="E15" s="230">
        <v>1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2"/>
      <c r="S15" s="232" t="s">
        <v>116</v>
      </c>
      <c r="T15" s="233" t="s">
        <v>117</v>
      </c>
      <c r="U15" s="217">
        <v>0</v>
      </c>
      <c r="V15" s="217">
        <f>ROUND(E15*U15,2)</f>
        <v>0</v>
      </c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118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15"/>
      <c r="B16" s="216"/>
      <c r="C16" s="244" t="s">
        <v>59</v>
      </c>
      <c r="D16" s="218"/>
      <c r="E16" s="219">
        <v>1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119</v>
      </c>
      <c r="AH16" s="208">
        <v>0</v>
      </c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x14ac:dyDescent="0.2">
      <c r="A17" s="221" t="s">
        <v>111</v>
      </c>
      <c r="B17" s="222" t="s">
        <v>84</v>
      </c>
      <c r="C17" s="242" t="s">
        <v>28</v>
      </c>
      <c r="D17" s="223"/>
      <c r="E17" s="224"/>
      <c r="F17" s="225"/>
      <c r="G17" s="225">
        <f>SUMIF(AG18:AG33,"&lt;&gt;NOR",G18:G33)</f>
        <v>0</v>
      </c>
      <c r="H17" s="225"/>
      <c r="I17" s="225">
        <f>SUM(I18:I33)</f>
        <v>0</v>
      </c>
      <c r="J17" s="225"/>
      <c r="K17" s="225">
        <f>SUM(K18:K33)</f>
        <v>0</v>
      </c>
      <c r="L17" s="225"/>
      <c r="M17" s="225">
        <f>SUM(M18:M33)</f>
        <v>0</v>
      </c>
      <c r="N17" s="225"/>
      <c r="O17" s="225">
        <f>SUM(O18:O33)</f>
        <v>0</v>
      </c>
      <c r="P17" s="225"/>
      <c r="Q17" s="225">
        <f>SUM(Q18:Q33)</f>
        <v>0</v>
      </c>
      <c r="R17" s="225"/>
      <c r="S17" s="225"/>
      <c r="T17" s="226"/>
      <c r="U17" s="220"/>
      <c r="V17" s="220">
        <f>SUM(V18:V33)</f>
        <v>0</v>
      </c>
      <c r="W17" s="220"/>
      <c r="AG17" t="s">
        <v>112</v>
      </c>
    </row>
    <row r="18" spans="1:60" outlineLevel="1" x14ac:dyDescent="0.2">
      <c r="A18" s="227">
        <v>5</v>
      </c>
      <c r="B18" s="228" t="s">
        <v>126</v>
      </c>
      <c r="C18" s="243" t="s">
        <v>127</v>
      </c>
      <c r="D18" s="229" t="s">
        <v>115</v>
      </c>
      <c r="E18" s="230">
        <v>1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2"/>
      <c r="S18" s="232" t="s">
        <v>116</v>
      </c>
      <c r="T18" s="233" t="s">
        <v>117</v>
      </c>
      <c r="U18" s="217">
        <v>0</v>
      </c>
      <c r="V18" s="217">
        <f>ROUND(E18*U18,2)</f>
        <v>0</v>
      </c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118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15"/>
      <c r="B19" s="216"/>
      <c r="C19" s="244" t="s">
        <v>59</v>
      </c>
      <c r="D19" s="218"/>
      <c r="E19" s="219">
        <v>1</v>
      </c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119</v>
      </c>
      <c r="AH19" s="208">
        <v>0</v>
      </c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27">
        <v>6</v>
      </c>
      <c r="B20" s="228" t="s">
        <v>128</v>
      </c>
      <c r="C20" s="243" t="s">
        <v>129</v>
      </c>
      <c r="D20" s="229" t="s">
        <v>115</v>
      </c>
      <c r="E20" s="230">
        <v>1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32">
        <v>0</v>
      </c>
      <c r="O20" s="232">
        <f>ROUND(E20*N20,2)</f>
        <v>0</v>
      </c>
      <c r="P20" s="232">
        <v>0</v>
      </c>
      <c r="Q20" s="232">
        <f>ROUND(E20*P20,2)</f>
        <v>0</v>
      </c>
      <c r="R20" s="232"/>
      <c r="S20" s="232" t="s">
        <v>116</v>
      </c>
      <c r="T20" s="233" t="s">
        <v>117</v>
      </c>
      <c r="U20" s="217">
        <v>0</v>
      </c>
      <c r="V20" s="217">
        <f>ROUND(E20*U20,2)</f>
        <v>0</v>
      </c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118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15"/>
      <c r="B21" s="216"/>
      <c r="C21" s="244" t="s">
        <v>59</v>
      </c>
      <c r="D21" s="218"/>
      <c r="E21" s="219">
        <v>1</v>
      </c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119</v>
      </c>
      <c r="AH21" s="208">
        <v>0</v>
      </c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27">
        <v>7</v>
      </c>
      <c r="B22" s="228" t="s">
        <v>130</v>
      </c>
      <c r="C22" s="243" t="s">
        <v>131</v>
      </c>
      <c r="D22" s="229" t="s">
        <v>115</v>
      </c>
      <c r="E22" s="230">
        <v>1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2"/>
      <c r="S22" s="232" t="s">
        <v>116</v>
      </c>
      <c r="T22" s="233" t="s">
        <v>117</v>
      </c>
      <c r="U22" s="217">
        <v>0</v>
      </c>
      <c r="V22" s="217">
        <f>ROUND(E22*U22,2)</f>
        <v>0</v>
      </c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118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15"/>
      <c r="B23" s="216"/>
      <c r="C23" s="244" t="s">
        <v>59</v>
      </c>
      <c r="D23" s="218"/>
      <c r="E23" s="219">
        <v>1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119</v>
      </c>
      <c r="AH23" s="208">
        <v>0</v>
      </c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27">
        <v>8</v>
      </c>
      <c r="B24" s="228" t="s">
        <v>132</v>
      </c>
      <c r="C24" s="243" t="s">
        <v>133</v>
      </c>
      <c r="D24" s="229" t="s">
        <v>115</v>
      </c>
      <c r="E24" s="230">
        <v>1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21</v>
      </c>
      <c r="M24" s="232">
        <f>G24*(1+L24/100)</f>
        <v>0</v>
      </c>
      <c r="N24" s="232">
        <v>0</v>
      </c>
      <c r="O24" s="232">
        <f>ROUND(E24*N24,2)</f>
        <v>0</v>
      </c>
      <c r="P24" s="232">
        <v>0</v>
      </c>
      <c r="Q24" s="232">
        <f>ROUND(E24*P24,2)</f>
        <v>0</v>
      </c>
      <c r="R24" s="232"/>
      <c r="S24" s="232" t="s">
        <v>116</v>
      </c>
      <c r="T24" s="233" t="s">
        <v>117</v>
      </c>
      <c r="U24" s="217">
        <v>0</v>
      </c>
      <c r="V24" s="217">
        <f>ROUND(E24*U24,2)</f>
        <v>0</v>
      </c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118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15"/>
      <c r="B25" s="216"/>
      <c r="C25" s="244" t="s">
        <v>59</v>
      </c>
      <c r="D25" s="218"/>
      <c r="E25" s="219">
        <v>1</v>
      </c>
      <c r="F25" s="217"/>
      <c r="G25" s="217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119</v>
      </c>
      <c r="AH25" s="208">
        <v>0</v>
      </c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27">
        <v>9</v>
      </c>
      <c r="B26" s="228" t="s">
        <v>134</v>
      </c>
      <c r="C26" s="243" t="s">
        <v>135</v>
      </c>
      <c r="D26" s="229" t="s">
        <v>115</v>
      </c>
      <c r="E26" s="230">
        <v>1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32">
        <v>0</v>
      </c>
      <c r="O26" s="232">
        <f>ROUND(E26*N26,2)</f>
        <v>0</v>
      </c>
      <c r="P26" s="232">
        <v>0</v>
      </c>
      <c r="Q26" s="232">
        <f>ROUND(E26*P26,2)</f>
        <v>0</v>
      </c>
      <c r="R26" s="232"/>
      <c r="S26" s="232" t="s">
        <v>116</v>
      </c>
      <c r="T26" s="233" t="s">
        <v>117</v>
      </c>
      <c r="U26" s="217">
        <v>0</v>
      </c>
      <c r="V26" s="217">
        <f>ROUND(E26*U26,2)</f>
        <v>0</v>
      </c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118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15"/>
      <c r="B27" s="216"/>
      <c r="C27" s="244" t="s">
        <v>59</v>
      </c>
      <c r="D27" s="218"/>
      <c r="E27" s="219">
        <v>1</v>
      </c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119</v>
      </c>
      <c r="AH27" s="208">
        <v>0</v>
      </c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27">
        <v>10</v>
      </c>
      <c r="B28" s="228" t="s">
        <v>136</v>
      </c>
      <c r="C28" s="243" t="s">
        <v>137</v>
      </c>
      <c r="D28" s="229" t="s">
        <v>115</v>
      </c>
      <c r="E28" s="230">
        <v>1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21</v>
      </c>
      <c r="M28" s="232">
        <f>G28*(1+L28/100)</f>
        <v>0</v>
      </c>
      <c r="N28" s="232">
        <v>0</v>
      </c>
      <c r="O28" s="232">
        <f>ROUND(E28*N28,2)</f>
        <v>0</v>
      </c>
      <c r="P28" s="232">
        <v>0</v>
      </c>
      <c r="Q28" s="232">
        <f>ROUND(E28*P28,2)</f>
        <v>0</v>
      </c>
      <c r="R28" s="232"/>
      <c r="S28" s="232" t="s">
        <v>116</v>
      </c>
      <c r="T28" s="233" t="s">
        <v>117</v>
      </c>
      <c r="U28" s="217">
        <v>0</v>
      </c>
      <c r="V28" s="217">
        <f>ROUND(E28*U28,2)</f>
        <v>0</v>
      </c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118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15"/>
      <c r="B29" s="216"/>
      <c r="C29" s="244" t="s">
        <v>59</v>
      </c>
      <c r="D29" s="218"/>
      <c r="E29" s="219">
        <v>1</v>
      </c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119</v>
      </c>
      <c r="AH29" s="208">
        <v>0</v>
      </c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27">
        <v>11</v>
      </c>
      <c r="B30" s="228" t="s">
        <v>138</v>
      </c>
      <c r="C30" s="243" t="s">
        <v>139</v>
      </c>
      <c r="D30" s="229" t="s">
        <v>115</v>
      </c>
      <c r="E30" s="230">
        <v>1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32">
        <v>0</v>
      </c>
      <c r="O30" s="232">
        <f>ROUND(E30*N30,2)</f>
        <v>0</v>
      </c>
      <c r="P30" s="232">
        <v>0</v>
      </c>
      <c r="Q30" s="232">
        <f>ROUND(E30*P30,2)</f>
        <v>0</v>
      </c>
      <c r="R30" s="232"/>
      <c r="S30" s="232" t="s">
        <v>116</v>
      </c>
      <c r="T30" s="233" t="s">
        <v>117</v>
      </c>
      <c r="U30" s="217">
        <v>0</v>
      </c>
      <c r="V30" s="217">
        <f>ROUND(E30*U30,2)</f>
        <v>0</v>
      </c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118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15"/>
      <c r="B31" s="216"/>
      <c r="C31" s="244" t="s">
        <v>59</v>
      </c>
      <c r="D31" s="218"/>
      <c r="E31" s="219">
        <v>1</v>
      </c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119</v>
      </c>
      <c r="AH31" s="208">
        <v>0</v>
      </c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34">
        <v>12</v>
      </c>
      <c r="B32" s="235" t="s">
        <v>140</v>
      </c>
      <c r="C32" s="245" t="s">
        <v>141</v>
      </c>
      <c r="D32" s="236" t="s">
        <v>115</v>
      </c>
      <c r="E32" s="237">
        <v>1</v>
      </c>
      <c r="F32" s="238"/>
      <c r="G32" s="239">
        <f>ROUND(E32*F32,2)</f>
        <v>0</v>
      </c>
      <c r="H32" s="238"/>
      <c r="I32" s="239">
        <f>ROUND(E32*H32,2)</f>
        <v>0</v>
      </c>
      <c r="J32" s="238"/>
      <c r="K32" s="239">
        <f>ROUND(E32*J32,2)</f>
        <v>0</v>
      </c>
      <c r="L32" s="239">
        <v>21</v>
      </c>
      <c r="M32" s="239">
        <f>G32*(1+L32/100)</f>
        <v>0</v>
      </c>
      <c r="N32" s="239">
        <v>0</v>
      </c>
      <c r="O32" s="239">
        <f>ROUND(E32*N32,2)</f>
        <v>0</v>
      </c>
      <c r="P32" s="239">
        <v>0</v>
      </c>
      <c r="Q32" s="239">
        <f>ROUND(E32*P32,2)</f>
        <v>0</v>
      </c>
      <c r="R32" s="239"/>
      <c r="S32" s="239" t="s">
        <v>116</v>
      </c>
      <c r="T32" s="240" t="s">
        <v>117</v>
      </c>
      <c r="U32" s="217">
        <v>0</v>
      </c>
      <c r="V32" s="217">
        <f>ROUND(E32*U32,2)</f>
        <v>0</v>
      </c>
      <c r="W32" s="21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118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27">
        <v>13</v>
      </c>
      <c r="B33" s="228" t="s">
        <v>142</v>
      </c>
      <c r="C33" s="243" t="s">
        <v>143</v>
      </c>
      <c r="D33" s="229" t="s">
        <v>115</v>
      </c>
      <c r="E33" s="230">
        <v>1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32">
        <v>0</v>
      </c>
      <c r="O33" s="232">
        <f>ROUND(E33*N33,2)</f>
        <v>0</v>
      </c>
      <c r="P33" s="232">
        <v>0</v>
      </c>
      <c r="Q33" s="232">
        <f>ROUND(E33*P33,2)</f>
        <v>0</v>
      </c>
      <c r="R33" s="232"/>
      <c r="S33" s="232" t="s">
        <v>116</v>
      </c>
      <c r="T33" s="233" t="s">
        <v>117</v>
      </c>
      <c r="U33" s="217">
        <v>0</v>
      </c>
      <c r="V33" s="217">
        <f>ROUND(E33*U33,2)</f>
        <v>0</v>
      </c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118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x14ac:dyDescent="0.2">
      <c r="A34" s="5"/>
      <c r="B34" s="6"/>
      <c r="C34" s="246"/>
      <c r="D34" s="8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AE34">
        <v>15</v>
      </c>
      <c r="AF34">
        <v>21</v>
      </c>
    </row>
    <row r="35" spans="1:60" x14ac:dyDescent="0.2">
      <c r="A35" s="211"/>
      <c r="B35" s="212" t="s">
        <v>29</v>
      </c>
      <c r="C35" s="247"/>
      <c r="D35" s="213"/>
      <c r="E35" s="214"/>
      <c r="F35" s="214"/>
      <c r="G35" s="241">
        <f>G8+G17</f>
        <v>0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AE35">
        <f>SUMIF(L7:L33,AE34,G7:G33)</f>
        <v>0</v>
      </c>
      <c r="AF35">
        <f>SUMIF(L7:L33,AF34,G7:G33)</f>
        <v>0</v>
      </c>
      <c r="AG35" t="s">
        <v>144</v>
      </c>
    </row>
    <row r="36" spans="1:60" x14ac:dyDescent="0.2">
      <c r="C36" s="248"/>
      <c r="D36" s="192"/>
      <c r="AG36" t="s">
        <v>145</v>
      </c>
    </row>
    <row r="37" spans="1:60" x14ac:dyDescent="0.2">
      <c r="D37" s="192"/>
    </row>
    <row r="38" spans="1:60" x14ac:dyDescent="0.2">
      <c r="D38" s="192"/>
    </row>
    <row r="39" spans="1:60" x14ac:dyDescent="0.2">
      <c r="D39" s="192"/>
    </row>
    <row r="40" spans="1:60" x14ac:dyDescent="0.2">
      <c r="D40" s="192"/>
    </row>
    <row r="41" spans="1:60" x14ac:dyDescent="0.2">
      <c r="D41" s="192"/>
    </row>
    <row r="42" spans="1:60" x14ac:dyDescent="0.2">
      <c r="D42" s="192"/>
    </row>
    <row r="43" spans="1:60" x14ac:dyDescent="0.2">
      <c r="D43" s="192"/>
    </row>
    <row r="44" spans="1:60" x14ac:dyDescent="0.2">
      <c r="D44" s="192"/>
    </row>
    <row r="45" spans="1:60" x14ac:dyDescent="0.2">
      <c r="D45" s="192"/>
    </row>
    <row r="46" spans="1:60" x14ac:dyDescent="0.2">
      <c r="D46" s="192"/>
    </row>
    <row r="47" spans="1:60" x14ac:dyDescent="0.2">
      <c r="D47" s="192"/>
    </row>
    <row r="48" spans="1:60" x14ac:dyDescent="0.2">
      <c r="D48" s="192"/>
    </row>
    <row r="49" spans="4:4" x14ac:dyDescent="0.2">
      <c r="D49" s="192"/>
    </row>
    <row r="50" spans="4:4" x14ac:dyDescent="0.2">
      <c r="D50" s="192"/>
    </row>
    <row r="51" spans="4:4" x14ac:dyDescent="0.2">
      <c r="D51" s="192"/>
    </row>
    <row r="52" spans="4:4" x14ac:dyDescent="0.2">
      <c r="D52" s="192"/>
    </row>
    <row r="53" spans="4:4" x14ac:dyDescent="0.2">
      <c r="D53" s="192"/>
    </row>
    <row r="54" spans="4:4" x14ac:dyDescent="0.2">
      <c r="D54" s="192"/>
    </row>
    <row r="55" spans="4:4" x14ac:dyDescent="0.2">
      <c r="D55" s="192"/>
    </row>
    <row r="56" spans="4:4" x14ac:dyDescent="0.2">
      <c r="D56" s="192"/>
    </row>
    <row r="57" spans="4:4" x14ac:dyDescent="0.2">
      <c r="D57" s="192"/>
    </row>
    <row r="58" spans="4:4" x14ac:dyDescent="0.2">
      <c r="D58" s="192"/>
    </row>
    <row r="59" spans="4:4" x14ac:dyDescent="0.2">
      <c r="D59" s="192"/>
    </row>
    <row r="60" spans="4:4" x14ac:dyDescent="0.2">
      <c r="D60" s="192"/>
    </row>
    <row r="61" spans="4:4" x14ac:dyDescent="0.2">
      <c r="D61" s="192"/>
    </row>
    <row r="62" spans="4:4" x14ac:dyDescent="0.2">
      <c r="D62" s="192"/>
    </row>
    <row r="63" spans="4:4" x14ac:dyDescent="0.2">
      <c r="D63" s="192"/>
    </row>
    <row r="64" spans="4:4" x14ac:dyDescent="0.2">
      <c r="D64" s="192"/>
    </row>
    <row r="65" spans="4:4" x14ac:dyDescent="0.2">
      <c r="D65" s="192"/>
    </row>
    <row r="66" spans="4:4" x14ac:dyDescent="0.2">
      <c r="D66" s="192"/>
    </row>
    <row r="67" spans="4:4" x14ac:dyDescent="0.2">
      <c r="D67" s="192"/>
    </row>
    <row r="68" spans="4:4" x14ac:dyDescent="0.2">
      <c r="D68" s="192"/>
    </row>
    <row r="69" spans="4:4" x14ac:dyDescent="0.2">
      <c r="D69" s="192"/>
    </row>
    <row r="70" spans="4:4" x14ac:dyDescent="0.2">
      <c r="D70" s="192"/>
    </row>
    <row r="71" spans="4:4" x14ac:dyDescent="0.2">
      <c r="D71" s="192"/>
    </row>
    <row r="72" spans="4:4" x14ac:dyDescent="0.2">
      <c r="D72" s="192"/>
    </row>
    <row r="73" spans="4:4" x14ac:dyDescent="0.2">
      <c r="D73" s="192"/>
    </row>
    <row r="74" spans="4:4" x14ac:dyDescent="0.2">
      <c r="D74" s="192"/>
    </row>
    <row r="75" spans="4:4" x14ac:dyDescent="0.2">
      <c r="D75" s="192"/>
    </row>
    <row r="76" spans="4:4" x14ac:dyDescent="0.2">
      <c r="D76" s="192"/>
    </row>
    <row r="77" spans="4:4" x14ac:dyDescent="0.2">
      <c r="D77" s="192"/>
    </row>
    <row r="78" spans="4:4" x14ac:dyDescent="0.2">
      <c r="D78" s="192"/>
    </row>
    <row r="79" spans="4:4" x14ac:dyDescent="0.2">
      <c r="D79" s="192"/>
    </row>
    <row r="80" spans="4:4" x14ac:dyDescent="0.2">
      <c r="D80" s="192"/>
    </row>
    <row r="81" spans="4:4" x14ac:dyDescent="0.2">
      <c r="D81" s="192"/>
    </row>
    <row r="82" spans="4:4" x14ac:dyDescent="0.2">
      <c r="D82" s="192"/>
    </row>
    <row r="83" spans="4:4" x14ac:dyDescent="0.2">
      <c r="D83" s="192"/>
    </row>
    <row r="84" spans="4:4" x14ac:dyDescent="0.2">
      <c r="D84" s="192"/>
    </row>
    <row r="85" spans="4:4" x14ac:dyDescent="0.2">
      <c r="D85" s="192"/>
    </row>
    <row r="86" spans="4:4" x14ac:dyDescent="0.2">
      <c r="D86" s="192"/>
    </row>
    <row r="87" spans="4:4" x14ac:dyDescent="0.2">
      <c r="D87" s="192"/>
    </row>
    <row r="88" spans="4:4" x14ac:dyDescent="0.2">
      <c r="D88" s="192"/>
    </row>
    <row r="89" spans="4:4" x14ac:dyDescent="0.2">
      <c r="D89" s="192"/>
    </row>
    <row r="90" spans="4:4" x14ac:dyDescent="0.2">
      <c r="D90" s="192"/>
    </row>
    <row r="91" spans="4:4" x14ac:dyDescent="0.2">
      <c r="D91" s="192"/>
    </row>
    <row r="92" spans="4:4" x14ac:dyDescent="0.2">
      <c r="D92" s="192"/>
    </row>
    <row r="93" spans="4:4" x14ac:dyDescent="0.2">
      <c r="D93" s="192"/>
    </row>
    <row r="94" spans="4:4" x14ac:dyDescent="0.2">
      <c r="D94" s="192"/>
    </row>
    <row r="95" spans="4:4" x14ac:dyDescent="0.2">
      <c r="D95" s="192"/>
    </row>
    <row r="96" spans="4:4" x14ac:dyDescent="0.2">
      <c r="D96" s="192"/>
    </row>
    <row r="97" spans="4:4" x14ac:dyDescent="0.2">
      <c r="D97" s="192"/>
    </row>
    <row r="98" spans="4:4" x14ac:dyDescent="0.2">
      <c r="D98" s="192"/>
    </row>
    <row r="99" spans="4:4" x14ac:dyDescent="0.2">
      <c r="D99" s="192"/>
    </row>
    <row r="100" spans="4:4" x14ac:dyDescent="0.2">
      <c r="D100" s="192"/>
    </row>
    <row r="101" spans="4:4" x14ac:dyDescent="0.2">
      <c r="D101" s="192"/>
    </row>
    <row r="102" spans="4:4" x14ac:dyDescent="0.2">
      <c r="D102" s="192"/>
    </row>
    <row r="103" spans="4:4" x14ac:dyDescent="0.2">
      <c r="D103" s="192"/>
    </row>
    <row r="104" spans="4:4" x14ac:dyDescent="0.2">
      <c r="D104" s="192"/>
    </row>
    <row r="105" spans="4:4" x14ac:dyDescent="0.2">
      <c r="D105" s="192"/>
    </row>
    <row r="106" spans="4:4" x14ac:dyDescent="0.2">
      <c r="D106" s="192"/>
    </row>
    <row r="107" spans="4:4" x14ac:dyDescent="0.2">
      <c r="D107" s="192"/>
    </row>
    <row r="108" spans="4:4" x14ac:dyDescent="0.2">
      <c r="D108" s="192"/>
    </row>
    <row r="109" spans="4:4" x14ac:dyDescent="0.2">
      <c r="D109" s="192"/>
    </row>
    <row r="110" spans="4:4" x14ac:dyDescent="0.2">
      <c r="D110" s="192"/>
    </row>
    <row r="111" spans="4:4" x14ac:dyDescent="0.2">
      <c r="D111" s="192"/>
    </row>
    <row r="112" spans="4:4" x14ac:dyDescent="0.2">
      <c r="D112" s="192"/>
    </row>
    <row r="113" spans="4:4" x14ac:dyDescent="0.2">
      <c r="D113" s="192"/>
    </row>
    <row r="114" spans="4:4" x14ac:dyDescent="0.2">
      <c r="D114" s="192"/>
    </row>
    <row r="115" spans="4:4" x14ac:dyDescent="0.2">
      <c r="D115" s="192"/>
    </row>
    <row r="116" spans="4:4" x14ac:dyDescent="0.2">
      <c r="D116" s="192"/>
    </row>
    <row r="117" spans="4:4" x14ac:dyDescent="0.2">
      <c r="D117" s="192"/>
    </row>
    <row r="118" spans="4:4" x14ac:dyDescent="0.2">
      <c r="D118" s="192"/>
    </row>
    <row r="119" spans="4:4" x14ac:dyDescent="0.2">
      <c r="D119" s="192"/>
    </row>
    <row r="120" spans="4:4" x14ac:dyDescent="0.2">
      <c r="D120" s="192"/>
    </row>
    <row r="121" spans="4:4" x14ac:dyDescent="0.2">
      <c r="D121" s="192"/>
    </row>
    <row r="122" spans="4:4" x14ac:dyDescent="0.2">
      <c r="D122" s="192"/>
    </row>
    <row r="123" spans="4:4" x14ac:dyDescent="0.2">
      <c r="D123" s="192"/>
    </row>
    <row r="124" spans="4:4" x14ac:dyDescent="0.2">
      <c r="D124" s="192"/>
    </row>
    <row r="125" spans="4:4" x14ac:dyDescent="0.2">
      <c r="D125" s="192"/>
    </row>
    <row r="126" spans="4:4" x14ac:dyDescent="0.2">
      <c r="D126" s="192"/>
    </row>
    <row r="127" spans="4:4" x14ac:dyDescent="0.2">
      <c r="D127" s="192"/>
    </row>
    <row r="128" spans="4:4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password="C71F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146</v>
      </c>
      <c r="B1" s="193"/>
      <c r="C1" s="193"/>
      <c r="D1" s="193"/>
      <c r="E1" s="193"/>
      <c r="F1" s="193"/>
      <c r="G1" s="193"/>
      <c r="AG1" t="s">
        <v>86</v>
      </c>
    </row>
    <row r="2" spans="1:60" ht="24.95" customHeight="1" x14ac:dyDescent="0.2">
      <c r="A2" s="194" t="s">
        <v>7</v>
      </c>
      <c r="B2" s="73" t="s">
        <v>43</v>
      </c>
      <c r="C2" s="197" t="s">
        <v>44</v>
      </c>
      <c r="D2" s="195"/>
      <c r="E2" s="195"/>
      <c r="F2" s="195"/>
      <c r="G2" s="196"/>
      <c r="AG2" t="s">
        <v>87</v>
      </c>
    </row>
    <row r="3" spans="1:60" ht="24.95" customHeight="1" x14ac:dyDescent="0.2">
      <c r="A3" s="194" t="s">
        <v>8</v>
      </c>
      <c r="B3" s="73" t="s">
        <v>59</v>
      </c>
      <c r="C3" s="197" t="s">
        <v>60</v>
      </c>
      <c r="D3" s="195"/>
      <c r="E3" s="195"/>
      <c r="F3" s="195"/>
      <c r="G3" s="196"/>
      <c r="AC3" s="126" t="s">
        <v>147</v>
      </c>
      <c r="AG3" t="s">
        <v>89</v>
      </c>
    </row>
    <row r="4" spans="1:60" ht="24.95" customHeight="1" x14ac:dyDescent="0.2">
      <c r="A4" s="198" t="s">
        <v>9</v>
      </c>
      <c r="B4" s="199" t="s">
        <v>59</v>
      </c>
      <c r="C4" s="200" t="s">
        <v>61</v>
      </c>
      <c r="D4" s="201"/>
      <c r="E4" s="201"/>
      <c r="F4" s="201"/>
      <c r="G4" s="202"/>
      <c r="AG4" t="s">
        <v>90</v>
      </c>
    </row>
    <row r="5" spans="1:60" x14ac:dyDescent="0.2">
      <c r="D5" s="192"/>
    </row>
    <row r="6" spans="1:60" ht="38.25" x14ac:dyDescent="0.2">
      <c r="A6" s="204" t="s">
        <v>91</v>
      </c>
      <c r="B6" s="206" t="s">
        <v>92</v>
      </c>
      <c r="C6" s="206" t="s">
        <v>93</v>
      </c>
      <c r="D6" s="205" t="s">
        <v>94</v>
      </c>
      <c r="E6" s="204" t="s">
        <v>95</v>
      </c>
      <c r="F6" s="203" t="s">
        <v>96</v>
      </c>
      <c r="G6" s="204" t="s">
        <v>29</v>
      </c>
      <c r="H6" s="207" t="s">
        <v>30</v>
      </c>
      <c r="I6" s="207" t="s">
        <v>97</v>
      </c>
      <c r="J6" s="207" t="s">
        <v>31</v>
      </c>
      <c r="K6" s="207" t="s">
        <v>98</v>
      </c>
      <c r="L6" s="207" t="s">
        <v>99</v>
      </c>
      <c r="M6" s="207" t="s">
        <v>100</v>
      </c>
      <c r="N6" s="207" t="s">
        <v>101</v>
      </c>
      <c r="O6" s="207" t="s">
        <v>102</v>
      </c>
      <c r="P6" s="207" t="s">
        <v>103</v>
      </c>
      <c r="Q6" s="207" t="s">
        <v>104</v>
      </c>
      <c r="R6" s="207" t="s">
        <v>105</v>
      </c>
      <c r="S6" s="207" t="s">
        <v>106</v>
      </c>
      <c r="T6" s="207" t="s">
        <v>107</v>
      </c>
      <c r="U6" s="207" t="s">
        <v>108</v>
      </c>
      <c r="V6" s="207" t="s">
        <v>109</v>
      </c>
      <c r="W6" s="207" t="s">
        <v>110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21" t="s">
        <v>111</v>
      </c>
      <c r="B8" s="222" t="s">
        <v>59</v>
      </c>
      <c r="C8" s="242" t="s">
        <v>67</v>
      </c>
      <c r="D8" s="223"/>
      <c r="E8" s="224"/>
      <c r="F8" s="225"/>
      <c r="G8" s="225">
        <f>SUMIF(AG9:AG76,"&lt;&gt;NOR",G9:G76)</f>
        <v>0</v>
      </c>
      <c r="H8" s="225"/>
      <c r="I8" s="225">
        <f>SUM(I9:I76)</f>
        <v>0</v>
      </c>
      <c r="J8" s="225"/>
      <c r="K8" s="225">
        <f>SUM(K9:K76)</f>
        <v>0</v>
      </c>
      <c r="L8" s="225"/>
      <c r="M8" s="225">
        <f>SUM(M9:M76)</f>
        <v>0</v>
      </c>
      <c r="N8" s="225"/>
      <c r="O8" s="225">
        <f>SUM(O9:O76)</f>
        <v>566.63</v>
      </c>
      <c r="P8" s="225"/>
      <c r="Q8" s="225">
        <f>SUM(Q9:Q76)</f>
        <v>158.4</v>
      </c>
      <c r="R8" s="225"/>
      <c r="S8" s="225"/>
      <c r="T8" s="226"/>
      <c r="U8" s="220"/>
      <c r="V8" s="220">
        <f>SUM(V9:V76)</f>
        <v>837.98</v>
      </c>
      <c r="W8" s="220"/>
      <c r="AG8" t="s">
        <v>112</v>
      </c>
    </row>
    <row r="9" spans="1:60" ht="22.5" outlineLevel="1" x14ac:dyDescent="0.2">
      <c r="A9" s="227">
        <v>1</v>
      </c>
      <c r="B9" s="228" t="s">
        <v>148</v>
      </c>
      <c r="C9" s="243" t="s">
        <v>149</v>
      </c>
      <c r="D9" s="229" t="s">
        <v>150</v>
      </c>
      <c r="E9" s="230">
        <v>200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0.55000000000000004</v>
      </c>
      <c r="Q9" s="232">
        <f>ROUND(E9*P9,2)</f>
        <v>110</v>
      </c>
      <c r="R9" s="232" t="s">
        <v>151</v>
      </c>
      <c r="S9" s="232" t="s">
        <v>116</v>
      </c>
      <c r="T9" s="233" t="s">
        <v>116</v>
      </c>
      <c r="U9" s="217">
        <v>9.4500000000000001E-2</v>
      </c>
      <c r="V9" s="217">
        <f>ROUND(E9*U9,2)</f>
        <v>18.899999999999999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152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44" t="s">
        <v>153</v>
      </c>
      <c r="D10" s="218"/>
      <c r="E10" s="219">
        <v>200</v>
      </c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119</v>
      </c>
      <c r="AH10" s="208">
        <v>0</v>
      </c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ht="22.5" outlineLevel="1" x14ac:dyDescent="0.2">
      <c r="A11" s="227">
        <v>2</v>
      </c>
      <c r="B11" s="228" t="s">
        <v>154</v>
      </c>
      <c r="C11" s="243" t="s">
        <v>155</v>
      </c>
      <c r="D11" s="229" t="s">
        <v>150</v>
      </c>
      <c r="E11" s="230">
        <v>200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32">
        <v>0</v>
      </c>
      <c r="O11" s="232">
        <f>ROUND(E11*N11,2)</f>
        <v>0</v>
      </c>
      <c r="P11" s="232">
        <v>0.13200000000000001</v>
      </c>
      <c r="Q11" s="232">
        <f>ROUND(E11*P11,2)</f>
        <v>26.4</v>
      </c>
      <c r="R11" s="232" t="s">
        <v>151</v>
      </c>
      <c r="S11" s="232" t="s">
        <v>116</v>
      </c>
      <c r="T11" s="233" t="s">
        <v>116</v>
      </c>
      <c r="U11" s="217">
        <v>4.8399999999999999E-2</v>
      </c>
      <c r="V11" s="217">
        <f>ROUND(E11*U11,2)</f>
        <v>9.68</v>
      </c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156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15"/>
      <c r="B12" s="216"/>
      <c r="C12" s="244" t="s">
        <v>153</v>
      </c>
      <c r="D12" s="218"/>
      <c r="E12" s="219">
        <v>200</v>
      </c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119</v>
      </c>
      <c r="AH12" s="208">
        <v>0</v>
      </c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ht="22.5" outlineLevel="1" x14ac:dyDescent="0.2">
      <c r="A13" s="227">
        <v>3</v>
      </c>
      <c r="B13" s="228" t="s">
        <v>157</v>
      </c>
      <c r="C13" s="243" t="s">
        <v>158</v>
      </c>
      <c r="D13" s="229" t="s">
        <v>150</v>
      </c>
      <c r="E13" s="230">
        <v>200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32">
        <v>0</v>
      </c>
      <c r="O13" s="232">
        <f>ROUND(E13*N13,2)</f>
        <v>0</v>
      </c>
      <c r="P13" s="232">
        <v>0.11</v>
      </c>
      <c r="Q13" s="232">
        <f>ROUND(E13*P13,2)</f>
        <v>22</v>
      </c>
      <c r="R13" s="232" t="s">
        <v>151</v>
      </c>
      <c r="S13" s="232" t="s">
        <v>116</v>
      </c>
      <c r="T13" s="233" t="s">
        <v>116</v>
      </c>
      <c r="U13" s="217">
        <v>0.08</v>
      </c>
      <c r="V13" s="217">
        <f>ROUND(E13*U13,2)</f>
        <v>16</v>
      </c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156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ht="22.5" outlineLevel="1" x14ac:dyDescent="0.2">
      <c r="A14" s="215"/>
      <c r="B14" s="216"/>
      <c r="C14" s="252" t="s">
        <v>159</v>
      </c>
      <c r="D14" s="250"/>
      <c r="E14" s="250"/>
      <c r="F14" s="250"/>
      <c r="G14" s="250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160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49" t="str">
        <f>C14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15"/>
      <c r="B15" s="216"/>
      <c r="C15" s="244" t="s">
        <v>153</v>
      </c>
      <c r="D15" s="218"/>
      <c r="E15" s="219">
        <v>200</v>
      </c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119</v>
      </c>
      <c r="AH15" s="208">
        <v>0</v>
      </c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ht="22.5" outlineLevel="1" x14ac:dyDescent="0.2">
      <c r="A16" s="227">
        <v>4</v>
      </c>
      <c r="B16" s="228" t="s">
        <v>161</v>
      </c>
      <c r="C16" s="243" t="s">
        <v>162</v>
      </c>
      <c r="D16" s="229" t="s">
        <v>163</v>
      </c>
      <c r="E16" s="230">
        <v>84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32">
        <v>0</v>
      </c>
      <c r="O16" s="232">
        <f>ROUND(E16*N16,2)</f>
        <v>0</v>
      </c>
      <c r="P16" s="232">
        <v>0</v>
      </c>
      <c r="Q16" s="232">
        <f>ROUND(E16*P16,2)</f>
        <v>0</v>
      </c>
      <c r="R16" s="232" t="s">
        <v>164</v>
      </c>
      <c r="S16" s="232" t="s">
        <v>116</v>
      </c>
      <c r="T16" s="233" t="s">
        <v>116</v>
      </c>
      <c r="U16" s="217">
        <v>0.20300000000000001</v>
      </c>
      <c r="V16" s="217">
        <f>ROUND(E16*U16,2)</f>
        <v>17.05</v>
      </c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152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ht="22.5" outlineLevel="1" x14ac:dyDescent="0.2">
      <c r="A17" s="215"/>
      <c r="B17" s="216"/>
      <c r="C17" s="252" t="s">
        <v>165</v>
      </c>
      <c r="D17" s="250"/>
      <c r="E17" s="250"/>
      <c r="F17" s="250"/>
      <c r="G17" s="250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160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49" t="str">
        <f>C17</f>
        <v>na vzdálenost od hladiny vody v jímce po výšku roviny proložené osou nejvyššího bodu výtlačného potrubí. Včetně odpadní potrubí v délce do 20 m.</v>
      </c>
      <c r="BB17" s="208"/>
      <c r="BC17" s="208"/>
      <c r="BD17" s="208"/>
      <c r="BE17" s="208"/>
      <c r="BF17" s="208"/>
      <c r="BG17" s="208"/>
      <c r="BH17" s="208"/>
    </row>
    <row r="18" spans="1:60" ht="22.5" outlineLevel="1" x14ac:dyDescent="0.2">
      <c r="A18" s="227">
        <v>5</v>
      </c>
      <c r="B18" s="228" t="s">
        <v>166</v>
      </c>
      <c r="C18" s="243" t="s">
        <v>167</v>
      </c>
      <c r="D18" s="229" t="s">
        <v>168</v>
      </c>
      <c r="E18" s="230">
        <v>3.5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2" t="s">
        <v>164</v>
      </c>
      <c r="S18" s="232" t="s">
        <v>116</v>
      </c>
      <c r="T18" s="233" t="s">
        <v>116</v>
      </c>
      <c r="U18" s="217">
        <v>0</v>
      </c>
      <c r="V18" s="217">
        <f>ROUND(E18*U18,2)</f>
        <v>0</v>
      </c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152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ht="22.5" outlineLevel="1" x14ac:dyDescent="0.2">
      <c r="A19" s="215"/>
      <c r="B19" s="216"/>
      <c r="C19" s="252" t="s">
        <v>169</v>
      </c>
      <c r="D19" s="250"/>
      <c r="E19" s="250"/>
      <c r="F19" s="250"/>
      <c r="G19" s="250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160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49" t="str">
        <f>C19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27">
        <v>6</v>
      </c>
      <c r="B20" s="228" t="s">
        <v>170</v>
      </c>
      <c r="C20" s="243" t="s">
        <v>171</v>
      </c>
      <c r="D20" s="229" t="s">
        <v>172</v>
      </c>
      <c r="E20" s="230">
        <v>25.2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32">
        <v>0</v>
      </c>
      <c r="O20" s="232">
        <f>ROUND(E20*N20,2)</f>
        <v>0</v>
      </c>
      <c r="P20" s="232">
        <v>0</v>
      </c>
      <c r="Q20" s="232">
        <f>ROUND(E20*P20,2)</f>
        <v>0</v>
      </c>
      <c r="R20" s="232" t="s">
        <v>164</v>
      </c>
      <c r="S20" s="232" t="s">
        <v>116</v>
      </c>
      <c r="T20" s="233" t="s">
        <v>116</v>
      </c>
      <c r="U20" s="217">
        <v>9.7000000000000003E-2</v>
      </c>
      <c r="V20" s="217">
        <f>ROUND(E20*U20,2)</f>
        <v>2.44</v>
      </c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152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15"/>
      <c r="B21" s="216"/>
      <c r="C21" s="252" t="s">
        <v>173</v>
      </c>
      <c r="D21" s="250"/>
      <c r="E21" s="250"/>
      <c r="F21" s="250"/>
      <c r="G21" s="250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160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15"/>
      <c r="B22" s="216"/>
      <c r="C22" s="244" t="s">
        <v>174</v>
      </c>
      <c r="D22" s="218"/>
      <c r="E22" s="219">
        <v>25.2</v>
      </c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119</v>
      </c>
      <c r="AH22" s="208">
        <v>0</v>
      </c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27">
        <v>7</v>
      </c>
      <c r="B23" s="228" t="s">
        <v>175</v>
      </c>
      <c r="C23" s="243" t="s">
        <v>176</v>
      </c>
      <c r="D23" s="229" t="s">
        <v>172</v>
      </c>
      <c r="E23" s="230">
        <v>12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32">
        <v>0</v>
      </c>
      <c r="O23" s="232">
        <f>ROUND(E23*N23,2)</f>
        <v>0</v>
      </c>
      <c r="P23" s="232">
        <v>0</v>
      </c>
      <c r="Q23" s="232">
        <f>ROUND(E23*P23,2)</f>
        <v>0</v>
      </c>
      <c r="R23" s="232" t="s">
        <v>164</v>
      </c>
      <c r="S23" s="232" t="s">
        <v>116</v>
      </c>
      <c r="T23" s="233" t="s">
        <v>116</v>
      </c>
      <c r="U23" s="217">
        <v>2.2490000000000001</v>
      </c>
      <c r="V23" s="217">
        <f>ROUND(E23*U23,2)</f>
        <v>26.99</v>
      </c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152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ht="22.5" outlineLevel="1" x14ac:dyDescent="0.2">
      <c r="A24" s="215"/>
      <c r="B24" s="216"/>
      <c r="C24" s="252" t="s">
        <v>177</v>
      </c>
      <c r="D24" s="250"/>
      <c r="E24" s="250"/>
      <c r="F24" s="250"/>
      <c r="G24" s="250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160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49" t="str">
        <f>C24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15"/>
      <c r="B25" s="216"/>
      <c r="C25" s="244" t="s">
        <v>178</v>
      </c>
      <c r="D25" s="218"/>
      <c r="E25" s="219">
        <v>4</v>
      </c>
      <c r="F25" s="217"/>
      <c r="G25" s="217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119</v>
      </c>
      <c r="AH25" s="208">
        <v>0</v>
      </c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15"/>
      <c r="B26" s="216"/>
      <c r="C26" s="244" t="s">
        <v>179</v>
      </c>
      <c r="D26" s="218"/>
      <c r="E26" s="219">
        <v>8</v>
      </c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119</v>
      </c>
      <c r="AH26" s="208">
        <v>0</v>
      </c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27">
        <v>8</v>
      </c>
      <c r="B27" s="228" t="s">
        <v>180</v>
      </c>
      <c r="C27" s="243" t="s">
        <v>181</v>
      </c>
      <c r="D27" s="229" t="s">
        <v>172</v>
      </c>
      <c r="E27" s="230">
        <v>3.6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32">
        <v>0</v>
      </c>
      <c r="O27" s="232">
        <f>ROUND(E27*N27,2)</f>
        <v>0</v>
      </c>
      <c r="P27" s="232">
        <v>0</v>
      </c>
      <c r="Q27" s="232">
        <f>ROUND(E27*P27,2)</f>
        <v>0</v>
      </c>
      <c r="R27" s="232" t="s">
        <v>164</v>
      </c>
      <c r="S27" s="232" t="s">
        <v>116</v>
      </c>
      <c r="T27" s="233" t="s">
        <v>116</v>
      </c>
      <c r="U27" s="217">
        <v>0.107</v>
      </c>
      <c r="V27" s="217">
        <f>ROUND(E27*U27,2)</f>
        <v>0.39</v>
      </c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152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ht="22.5" outlineLevel="1" x14ac:dyDescent="0.2">
      <c r="A28" s="215"/>
      <c r="B28" s="216"/>
      <c r="C28" s="252" t="s">
        <v>177</v>
      </c>
      <c r="D28" s="250"/>
      <c r="E28" s="250"/>
      <c r="F28" s="250"/>
      <c r="G28" s="250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160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49" t="str">
        <f>C28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15"/>
      <c r="B29" s="216"/>
      <c r="C29" s="244" t="s">
        <v>182</v>
      </c>
      <c r="D29" s="218"/>
      <c r="E29" s="219">
        <v>3.6</v>
      </c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119</v>
      </c>
      <c r="AH29" s="208">
        <v>0</v>
      </c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27">
        <v>9</v>
      </c>
      <c r="B30" s="228" t="s">
        <v>183</v>
      </c>
      <c r="C30" s="243" t="s">
        <v>184</v>
      </c>
      <c r="D30" s="229" t="s">
        <v>172</v>
      </c>
      <c r="E30" s="230">
        <v>323.2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32">
        <v>0</v>
      </c>
      <c r="O30" s="232">
        <f>ROUND(E30*N30,2)</f>
        <v>0</v>
      </c>
      <c r="P30" s="232">
        <v>0</v>
      </c>
      <c r="Q30" s="232">
        <f>ROUND(E30*P30,2)</f>
        <v>0</v>
      </c>
      <c r="R30" s="232" t="s">
        <v>164</v>
      </c>
      <c r="S30" s="232" t="s">
        <v>116</v>
      </c>
      <c r="T30" s="233" t="s">
        <v>116</v>
      </c>
      <c r="U30" s="217">
        <v>0.16</v>
      </c>
      <c r="V30" s="217">
        <f>ROUND(E30*U30,2)</f>
        <v>51.71</v>
      </c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152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ht="33.75" outlineLevel="1" x14ac:dyDescent="0.2">
      <c r="A31" s="215"/>
      <c r="B31" s="216"/>
      <c r="C31" s="252" t="s">
        <v>185</v>
      </c>
      <c r="D31" s="250"/>
      <c r="E31" s="250"/>
      <c r="F31" s="250"/>
      <c r="G31" s="250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160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49" t="str">
        <f>C31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15"/>
      <c r="B32" s="216"/>
      <c r="C32" s="244" t="s">
        <v>186</v>
      </c>
      <c r="D32" s="218"/>
      <c r="E32" s="219">
        <v>256</v>
      </c>
      <c r="F32" s="217"/>
      <c r="G32" s="217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119</v>
      </c>
      <c r="AH32" s="208">
        <v>0</v>
      </c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15"/>
      <c r="B33" s="216"/>
      <c r="C33" s="244" t="s">
        <v>187</v>
      </c>
      <c r="D33" s="218"/>
      <c r="E33" s="219">
        <v>67.2</v>
      </c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119</v>
      </c>
      <c r="AH33" s="208">
        <v>0</v>
      </c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27">
        <v>10</v>
      </c>
      <c r="B34" s="228" t="s">
        <v>188</v>
      </c>
      <c r="C34" s="243" t="s">
        <v>189</v>
      </c>
      <c r="D34" s="229" t="s">
        <v>172</v>
      </c>
      <c r="E34" s="230">
        <v>96.96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2" t="s">
        <v>164</v>
      </c>
      <c r="S34" s="232" t="s">
        <v>116</v>
      </c>
      <c r="T34" s="233" t="s">
        <v>116</v>
      </c>
      <c r="U34" s="217">
        <v>8.4000000000000005E-2</v>
      </c>
      <c r="V34" s="217">
        <f>ROUND(E34*U34,2)</f>
        <v>8.14</v>
      </c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156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ht="33.75" outlineLevel="1" x14ac:dyDescent="0.2">
      <c r="A35" s="215"/>
      <c r="B35" s="216"/>
      <c r="C35" s="252" t="s">
        <v>185</v>
      </c>
      <c r="D35" s="250"/>
      <c r="E35" s="250"/>
      <c r="F35" s="250"/>
      <c r="G35" s="250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160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49" t="str">
        <f>C35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5" s="208"/>
      <c r="BC35" s="208"/>
      <c r="BD35" s="208"/>
      <c r="BE35" s="208"/>
      <c r="BF35" s="208"/>
      <c r="BG35" s="208"/>
      <c r="BH35" s="208"/>
    </row>
    <row r="36" spans="1:60" outlineLevel="1" x14ac:dyDescent="0.2">
      <c r="A36" s="215"/>
      <c r="B36" s="216"/>
      <c r="C36" s="244" t="s">
        <v>190</v>
      </c>
      <c r="D36" s="218"/>
      <c r="E36" s="219">
        <v>96.96</v>
      </c>
      <c r="F36" s="217"/>
      <c r="G36" s="217"/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7"/>
      <c r="S36" s="217"/>
      <c r="T36" s="217"/>
      <c r="U36" s="217"/>
      <c r="V36" s="217"/>
      <c r="W36" s="21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119</v>
      </c>
      <c r="AH36" s="208">
        <v>0</v>
      </c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">
      <c r="A37" s="227">
        <v>11</v>
      </c>
      <c r="B37" s="228" t="s">
        <v>191</v>
      </c>
      <c r="C37" s="243" t="s">
        <v>192</v>
      </c>
      <c r="D37" s="229" t="s">
        <v>193</v>
      </c>
      <c r="E37" s="230">
        <v>10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32">
        <v>5.2199999999999998E-3</v>
      </c>
      <c r="O37" s="232">
        <f>ROUND(E37*N37,2)</f>
        <v>0.05</v>
      </c>
      <c r="P37" s="232">
        <v>0</v>
      </c>
      <c r="Q37" s="232">
        <f>ROUND(E37*P37,2)</f>
        <v>0</v>
      </c>
      <c r="R37" s="232" t="s">
        <v>164</v>
      </c>
      <c r="S37" s="232" t="s">
        <v>116</v>
      </c>
      <c r="T37" s="233" t="s">
        <v>116</v>
      </c>
      <c r="U37" s="217">
        <v>2.2138599999999999</v>
      </c>
      <c r="V37" s="217">
        <f>ROUND(E37*U37,2)</f>
        <v>22.14</v>
      </c>
      <c r="W37" s="21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152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ht="22.5" outlineLevel="1" x14ac:dyDescent="0.2">
      <c r="A38" s="215"/>
      <c r="B38" s="216"/>
      <c r="C38" s="252" t="s">
        <v>194</v>
      </c>
      <c r="D38" s="250"/>
      <c r="E38" s="250"/>
      <c r="F38" s="250"/>
      <c r="G38" s="250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160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49" t="str">
        <f>C38</f>
        <v>Horizontálně řízené vrtání, vtažení potrubí na principu rozplavování a rozrušování zeminy pomocí vysokotlaké směsi vody a bentonitu. Případné svařování vtahovaného potrubí.</v>
      </c>
      <c r="BB38" s="208"/>
      <c r="BC38" s="208"/>
      <c r="BD38" s="208"/>
      <c r="BE38" s="208"/>
      <c r="BF38" s="208"/>
      <c r="BG38" s="208"/>
      <c r="BH38" s="208"/>
    </row>
    <row r="39" spans="1:60" outlineLevel="1" x14ac:dyDescent="0.2">
      <c r="A39" s="227">
        <v>12</v>
      </c>
      <c r="B39" s="228" t="s">
        <v>195</v>
      </c>
      <c r="C39" s="243" t="s">
        <v>196</v>
      </c>
      <c r="D39" s="229" t="s">
        <v>150</v>
      </c>
      <c r="E39" s="230">
        <v>674.4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32">
        <v>1.99E-3</v>
      </c>
      <c r="O39" s="232">
        <f>ROUND(E39*N39,2)</f>
        <v>1.34</v>
      </c>
      <c r="P39" s="232">
        <v>0</v>
      </c>
      <c r="Q39" s="232">
        <f>ROUND(E39*P39,2)</f>
        <v>0</v>
      </c>
      <c r="R39" s="232" t="s">
        <v>164</v>
      </c>
      <c r="S39" s="232" t="s">
        <v>116</v>
      </c>
      <c r="T39" s="233" t="s">
        <v>116</v>
      </c>
      <c r="U39" s="217">
        <v>0.40200000000000002</v>
      </c>
      <c r="V39" s="217">
        <f>ROUND(E39*U39,2)</f>
        <v>271.11</v>
      </c>
      <c r="W39" s="217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156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 x14ac:dyDescent="0.2">
      <c r="A40" s="215"/>
      <c r="B40" s="216"/>
      <c r="C40" s="252" t="s">
        <v>197</v>
      </c>
      <c r="D40" s="250"/>
      <c r="E40" s="250"/>
      <c r="F40" s="250"/>
      <c r="G40" s="250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160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 x14ac:dyDescent="0.2">
      <c r="A41" s="215"/>
      <c r="B41" s="216"/>
      <c r="C41" s="244" t="s">
        <v>198</v>
      </c>
      <c r="D41" s="218"/>
      <c r="E41" s="219">
        <v>512</v>
      </c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119</v>
      </c>
      <c r="AH41" s="208">
        <v>0</v>
      </c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 x14ac:dyDescent="0.2">
      <c r="A42" s="215"/>
      <c r="B42" s="216"/>
      <c r="C42" s="244" t="s">
        <v>199</v>
      </c>
      <c r="D42" s="218"/>
      <c r="E42" s="219">
        <v>134.4</v>
      </c>
      <c r="F42" s="217"/>
      <c r="G42" s="217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119</v>
      </c>
      <c r="AH42" s="208">
        <v>0</v>
      </c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15"/>
      <c r="B43" s="216"/>
      <c r="C43" s="244" t="s">
        <v>200</v>
      </c>
      <c r="D43" s="218"/>
      <c r="E43" s="219">
        <v>12</v>
      </c>
      <c r="F43" s="217"/>
      <c r="G43" s="217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119</v>
      </c>
      <c r="AH43" s="208">
        <v>0</v>
      </c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 x14ac:dyDescent="0.2">
      <c r="A44" s="215"/>
      <c r="B44" s="216"/>
      <c r="C44" s="244" t="s">
        <v>201</v>
      </c>
      <c r="D44" s="218"/>
      <c r="E44" s="219">
        <v>16</v>
      </c>
      <c r="F44" s="217"/>
      <c r="G44" s="217"/>
      <c r="H44" s="217"/>
      <c r="I44" s="217"/>
      <c r="J44" s="217"/>
      <c r="K44" s="217"/>
      <c r="L44" s="217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119</v>
      </c>
      <c r="AH44" s="208">
        <v>0</v>
      </c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">
      <c r="A45" s="227">
        <v>13</v>
      </c>
      <c r="B45" s="228" t="s">
        <v>202</v>
      </c>
      <c r="C45" s="243" t="s">
        <v>203</v>
      </c>
      <c r="D45" s="229" t="s">
        <v>150</v>
      </c>
      <c r="E45" s="230">
        <v>674.4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32">
        <v>0</v>
      </c>
      <c r="O45" s="232">
        <f>ROUND(E45*N45,2)</f>
        <v>0</v>
      </c>
      <c r="P45" s="232">
        <v>0</v>
      </c>
      <c r="Q45" s="232">
        <f>ROUND(E45*P45,2)</f>
        <v>0</v>
      </c>
      <c r="R45" s="232" t="s">
        <v>164</v>
      </c>
      <c r="S45" s="232" t="s">
        <v>116</v>
      </c>
      <c r="T45" s="233" t="s">
        <v>116</v>
      </c>
      <c r="U45" s="217">
        <v>0.17799999999999999</v>
      </c>
      <c r="V45" s="217">
        <f>ROUND(E45*U45,2)</f>
        <v>120.04</v>
      </c>
      <c r="W45" s="217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156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">
      <c r="A46" s="215"/>
      <c r="B46" s="216"/>
      <c r="C46" s="252" t="s">
        <v>204</v>
      </c>
      <c r="D46" s="250"/>
      <c r="E46" s="250"/>
      <c r="F46" s="250"/>
      <c r="G46" s="250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160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">
      <c r="A47" s="227">
        <v>14</v>
      </c>
      <c r="B47" s="228" t="s">
        <v>205</v>
      </c>
      <c r="C47" s="243" t="s">
        <v>206</v>
      </c>
      <c r="D47" s="229" t="s">
        <v>172</v>
      </c>
      <c r="E47" s="230">
        <v>173.6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21</v>
      </c>
      <c r="M47" s="232">
        <f>G47*(1+L47/100)</f>
        <v>0</v>
      </c>
      <c r="N47" s="232">
        <v>0</v>
      </c>
      <c r="O47" s="232">
        <f>ROUND(E47*N47,2)</f>
        <v>0</v>
      </c>
      <c r="P47" s="232">
        <v>0</v>
      </c>
      <c r="Q47" s="232">
        <f>ROUND(E47*P47,2)</f>
        <v>0</v>
      </c>
      <c r="R47" s="232" t="s">
        <v>164</v>
      </c>
      <c r="S47" s="232" t="s">
        <v>116</v>
      </c>
      <c r="T47" s="233" t="s">
        <v>116</v>
      </c>
      <c r="U47" s="217">
        <v>0.34499999999999997</v>
      </c>
      <c r="V47" s="217">
        <f>ROUND(E47*U47,2)</f>
        <v>59.89</v>
      </c>
      <c r="W47" s="217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156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 x14ac:dyDescent="0.2">
      <c r="A48" s="215"/>
      <c r="B48" s="216"/>
      <c r="C48" s="252" t="s">
        <v>207</v>
      </c>
      <c r="D48" s="250"/>
      <c r="E48" s="250"/>
      <c r="F48" s="250"/>
      <c r="G48" s="250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160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 x14ac:dyDescent="0.2">
      <c r="A49" s="215"/>
      <c r="B49" s="216"/>
      <c r="C49" s="244" t="s">
        <v>208</v>
      </c>
      <c r="D49" s="218"/>
      <c r="E49" s="219">
        <v>12</v>
      </c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119</v>
      </c>
      <c r="AH49" s="208">
        <v>0</v>
      </c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 x14ac:dyDescent="0.2">
      <c r="A50" s="215"/>
      <c r="B50" s="216"/>
      <c r="C50" s="244" t="s">
        <v>209</v>
      </c>
      <c r="D50" s="218"/>
      <c r="E50" s="219">
        <v>161.6</v>
      </c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119</v>
      </c>
      <c r="AH50" s="208">
        <v>0</v>
      </c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ht="22.5" outlineLevel="1" x14ac:dyDescent="0.2">
      <c r="A51" s="227">
        <v>15</v>
      </c>
      <c r="B51" s="228" t="s">
        <v>210</v>
      </c>
      <c r="C51" s="243" t="s">
        <v>211</v>
      </c>
      <c r="D51" s="229" t="s">
        <v>172</v>
      </c>
      <c r="E51" s="230">
        <v>335.2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21</v>
      </c>
      <c r="M51" s="232">
        <f>G51*(1+L51/100)</f>
        <v>0</v>
      </c>
      <c r="N51" s="232">
        <v>0</v>
      </c>
      <c r="O51" s="232">
        <f>ROUND(E51*N51,2)</f>
        <v>0</v>
      </c>
      <c r="P51" s="232">
        <v>0</v>
      </c>
      <c r="Q51" s="232">
        <f>ROUND(E51*P51,2)</f>
        <v>0</v>
      </c>
      <c r="R51" s="232" t="s">
        <v>164</v>
      </c>
      <c r="S51" s="232" t="s">
        <v>116</v>
      </c>
      <c r="T51" s="233" t="s">
        <v>116</v>
      </c>
      <c r="U51" s="217">
        <v>1.0999999999999999E-2</v>
      </c>
      <c r="V51" s="217">
        <f>ROUND(E51*U51,2)</f>
        <v>3.69</v>
      </c>
      <c r="W51" s="217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156</v>
      </c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">
      <c r="A52" s="215"/>
      <c r="B52" s="216"/>
      <c r="C52" s="252" t="s">
        <v>212</v>
      </c>
      <c r="D52" s="250"/>
      <c r="E52" s="250"/>
      <c r="F52" s="250"/>
      <c r="G52" s="250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160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">
      <c r="A53" s="215"/>
      <c r="B53" s="216"/>
      <c r="C53" s="244" t="s">
        <v>213</v>
      </c>
      <c r="D53" s="218"/>
      <c r="E53" s="219">
        <v>335.2</v>
      </c>
      <c r="F53" s="217"/>
      <c r="G53" s="217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119</v>
      </c>
      <c r="AH53" s="208">
        <v>0</v>
      </c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ht="33.75" outlineLevel="1" x14ac:dyDescent="0.2">
      <c r="A54" s="227">
        <v>16</v>
      </c>
      <c r="B54" s="228" t="s">
        <v>214</v>
      </c>
      <c r="C54" s="243" t="s">
        <v>215</v>
      </c>
      <c r="D54" s="229" t="s">
        <v>172</v>
      </c>
      <c r="E54" s="230">
        <v>13408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21</v>
      </c>
      <c r="M54" s="232">
        <f>G54*(1+L54/100)</f>
        <v>0</v>
      </c>
      <c r="N54" s="232">
        <v>0</v>
      </c>
      <c r="O54" s="232">
        <f>ROUND(E54*N54,2)</f>
        <v>0</v>
      </c>
      <c r="P54" s="232">
        <v>0</v>
      </c>
      <c r="Q54" s="232">
        <f>ROUND(E54*P54,2)</f>
        <v>0</v>
      </c>
      <c r="R54" s="232" t="s">
        <v>164</v>
      </c>
      <c r="S54" s="232" t="s">
        <v>116</v>
      </c>
      <c r="T54" s="233" t="s">
        <v>116</v>
      </c>
      <c r="U54" s="217">
        <v>0</v>
      </c>
      <c r="V54" s="217">
        <f>ROUND(E54*U54,2)</f>
        <v>0</v>
      </c>
      <c r="W54" s="217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152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">
      <c r="A55" s="215"/>
      <c r="B55" s="216"/>
      <c r="C55" s="252" t="s">
        <v>212</v>
      </c>
      <c r="D55" s="250"/>
      <c r="E55" s="250"/>
      <c r="F55" s="250"/>
      <c r="G55" s="250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160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">
      <c r="A56" s="215"/>
      <c r="B56" s="216"/>
      <c r="C56" s="244" t="s">
        <v>216</v>
      </c>
      <c r="D56" s="218"/>
      <c r="E56" s="219">
        <v>13408</v>
      </c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119</v>
      </c>
      <c r="AH56" s="208">
        <v>0</v>
      </c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ht="22.5" outlineLevel="1" x14ac:dyDescent="0.2">
      <c r="A57" s="227">
        <v>17</v>
      </c>
      <c r="B57" s="228" t="s">
        <v>217</v>
      </c>
      <c r="C57" s="243" t="s">
        <v>218</v>
      </c>
      <c r="D57" s="229" t="s">
        <v>172</v>
      </c>
      <c r="E57" s="230">
        <v>335.2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21</v>
      </c>
      <c r="M57" s="232">
        <f>G57*(1+L57/100)</f>
        <v>0</v>
      </c>
      <c r="N57" s="232">
        <v>0</v>
      </c>
      <c r="O57" s="232">
        <f>ROUND(E57*N57,2)</f>
        <v>0</v>
      </c>
      <c r="P57" s="232">
        <v>0</v>
      </c>
      <c r="Q57" s="232">
        <f>ROUND(E57*P57,2)</f>
        <v>0</v>
      </c>
      <c r="R57" s="232" t="s">
        <v>164</v>
      </c>
      <c r="S57" s="232" t="s">
        <v>116</v>
      </c>
      <c r="T57" s="233" t="s">
        <v>116</v>
      </c>
      <c r="U57" s="217">
        <v>8.9999999999999993E-3</v>
      </c>
      <c r="V57" s="217">
        <f>ROUND(E57*U57,2)</f>
        <v>3.02</v>
      </c>
      <c r="W57" s="217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156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 x14ac:dyDescent="0.2">
      <c r="A58" s="215"/>
      <c r="B58" s="216"/>
      <c r="C58" s="244" t="s">
        <v>219</v>
      </c>
      <c r="D58" s="218"/>
      <c r="E58" s="219">
        <v>335.2</v>
      </c>
      <c r="F58" s="217"/>
      <c r="G58" s="217"/>
      <c r="H58" s="217"/>
      <c r="I58" s="217"/>
      <c r="J58" s="217"/>
      <c r="K58" s="217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7"/>
      <c r="W58" s="217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119</v>
      </c>
      <c r="AH58" s="208">
        <v>0</v>
      </c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ht="22.5" outlineLevel="1" x14ac:dyDescent="0.2">
      <c r="A59" s="227">
        <v>18</v>
      </c>
      <c r="B59" s="228" t="s">
        <v>220</v>
      </c>
      <c r="C59" s="243" t="s">
        <v>221</v>
      </c>
      <c r="D59" s="229" t="s">
        <v>172</v>
      </c>
      <c r="E59" s="230">
        <v>235.72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21</v>
      </c>
      <c r="M59" s="232">
        <f>G59*(1+L59/100)</f>
        <v>0</v>
      </c>
      <c r="N59" s="232">
        <v>0</v>
      </c>
      <c r="O59" s="232">
        <f>ROUND(E59*N59,2)</f>
        <v>0</v>
      </c>
      <c r="P59" s="232">
        <v>0</v>
      </c>
      <c r="Q59" s="232">
        <f>ROUND(E59*P59,2)</f>
        <v>0</v>
      </c>
      <c r="R59" s="232" t="s">
        <v>164</v>
      </c>
      <c r="S59" s="232" t="s">
        <v>116</v>
      </c>
      <c r="T59" s="233" t="s">
        <v>116</v>
      </c>
      <c r="U59" s="217">
        <v>0.20200000000000001</v>
      </c>
      <c r="V59" s="217">
        <f>ROUND(E59*U59,2)</f>
        <v>47.62</v>
      </c>
      <c r="W59" s="217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156</v>
      </c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 x14ac:dyDescent="0.2">
      <c r="A60" s="215"/>
      <c r="B60" s="216"/>
      <c r="C60" s="252" t="s">
        <v>222</v>
      </c>
      <c r="D60" s="250"/>
      <c r="E60" s="250"/>
      <c r="F60" s="250"/>
      <c r="G60" s="250"/>
      <c r="H60" s="217"/>
      <c r="I60" s="217"/>
      <c r="J60" s="217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160</v>
      </c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 x14ac:dyDescent="0.2">
      <c r="A61" s="215"/>
      <c r="B61" s="216"/>
      <c r="C61" s="253" t="s">
        <v>223</v>
      </c>
      <c r="D61" s="251"/>
      <c r="E61" s="251"/>
      <c r="F61" s="251"/>
      <c r="G61" s="251"/>
      <c r="H61" s="217"/>
      <c r="I61" s="217"/>
      <c r="J61" s="217"/>
      <c r="K61" s="217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  <c r="W61" s="217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224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 x14ac:dyDescent="0.2">
      <c r="A62" s="215"/>
      <c r="B62" s="216"/>
      <c r="C62" s="244" t="s">
        <v>225</v>
      </c>
      <c r="D62" s="218"/>
      <c r="E62" s="219">
        <v>335.2</v>
      </c>
      <c r="F62" s="217"/>
      <c r="G62" s="217"/>
      <c r="H62" s="217"/>
      <c r="I62" s="217"/>
      <c r="J62" s="217"/>
      <c r="K62" s="217"/>
      <c r="L62" s="217"/>
      <c r="M62" s="217"/>
      <c r="N62" s="217"/>
      <c r="O62" s="217"/>
      <c r="P62" s="217"/>
      <c r="Q62" s="217"/>
      <c r="R62" s="217"/>
      <c r="S62" s="217"/>
      <c r="T62" s="217"/>
      <c r="U62" s="217"/>
      <c r="V62" s="217"/>
      <c r="W62" s="217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119</v>
      </c>
      <c r="AH62" s="208">
        <v>0</v>
      </c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 x14ac:dyDescent="0.2">
      <c r="A63" s="215"/>
      <c r="B63" s="216"/>
      <c r="C63" s="244" t="s">
        <v>226</v>
      </c>
      <c r="D63" s="218"/>
      <c r="E63" s="219">
        <v>-99.48</v>
      </c>
      <c r="F63" s="217"/>
      <c r="G63" s="217"/>
      <c r="H63" s="217"/>
      <c r="I63" s="217"/>
      <c r="J63" s="217"/>
      <c r="K63" s="217"/>
      <c r="L63" s="217"/>
      <c r="M63" s="217"/>
      <c r="N63" s="217"/>
      <c r="O63" s="217"/>
      <c r="P63" s="217"/>
      <c r="Q63" s="217"/>
      <c r="R63" s="217"/>
      <c r="S63" s="217"/>
      <c r="T63" s="217"/>
      <c r="U63" s="217"/>
      <c r="V63" s="217"/>
      <c r="W63" s="217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119</v>
      </c>
      <c r="AH63" s="208">
        <v>0</v>
      </c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 x14ac:dyDescent="0.2">
      <c r="A64" s="227">
        <v>19</v>
      </c>
      <c r="B64" s="228" t="s">
        <v>227</v>
      </c>
      <c r="C64" s="243" t="s">
        <v>228</v>
      </c>
      <c r="D64" s="229" t="s">
        <v>172</v>
      </c>
      <c r="E64" s="230">
        <v>78.28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21</v>
      </c>
      <c r="M64" s="232">
        <f>G64*(1+L64/100)</f>
        <v>0</v>
      </c>
      <c r="N64" s="232">
        <v>0</v>
      </c>
      <c r="O64" s="232">
        <f>ROUND(E64*N64,2)</f>
        <v>0</v>
      </c>
      <c r="P64" s="232">
        <v>0</v>
      </c>
      <c r="Q64" s="232">
        <f>ROUND(E64*P64,2)</f>
        <v>0</v>
      </c>
      <c r="R64" s="232" t="s">
        <v>164</v>
      </c>
      <c r="S64" s="232" t="s">
        <v>116</v>
      </c>
      <c r="T64" s="233" t="s">
        <v>116</v>
      </c>
      <c r="U64" s="217">
        <v>1.587</v>
      </c>
      <c r="V64" s="217">
        <f>ROUND(E64*U64,2)</f>
        <v>124.23</v>
      </c>
      <c r="W64" s="217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152</v>
      </c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ht="22.5" outlineLevel="1" x14ac:dyDescent="0.2">
      <c r="A65" s="215"/>
      <c r="B65" s="216"/>
      <c r="C65" s="252" t="s">
        <v>229</v>
      </c>
      <c r="D65" s="250"/>
      <c r="E65" s="250"/>
      <c r="F65" s="250"/>
      <c r="G65" s="250"/>
      <c r="H65" s="217"/>
      <c r="I65" s="217"/>
      <c r="J65" s="217"/>
      <c r="K65" s="217"/>
      <c r="L65" s="217"/>
      <c r="M65" s="217"/>
      <c r="N65" s="217"/>
      <c r="O65" s="217"/>
      <c r="P65" s="217"/>
      <c r="Q65" s="217"/>
      <c r="R65" s="217"/>
      <c r="S65" s="217"/>
      <c r="T65" s="217"/>
      <c r="U65" s="217"/>
      <c r="V65" s="217"/>
      <c r="W65" s="217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160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49" t="str">
        <f>C65</f>
        <v>sypaninou z vhodných hornin tř. 1 - 4 nebo materiálem připraveným podél výkopu ve vzdálenosti do 3 m od jeho kraje, pro jakoukoliv hloubku výkopu a jakoukoliv míru zhutnění,</v>
      </c>
      <c r="BB65" s="208"/>
      <c r="BC65" s="208"/>
      <c r="BD65" s="208"/>
      <c r="BE65" s="208"/>
      <c r="BF65" s="208"/>
      <c r="BG65" s="208"/>
      <c r="BH65" s="208"/>
    </row>
    <row r="66" spans="1:60" outlineLevel="1" x14ac:dyDescent="0.2">
      <c r="A66" s="215"/>
      <c r="B66" s="216"/>
      <c r="C66" s="244" t="s">
        <v>230</v>
      </c>
      <c r="D66" s="218"/>
      <c r="E66" s="219">
        <v>64</v>
      </c>
      <c r="F66" s="217"/>
      <c r="G66" s="217"/>
      <c r="H66" s="217"/>
      <c r="I66" s="217"/>
      <c r="J66" s="217"/>
      <c r="K66" s="217"/>
      <c r="L66" s="217"/>
      <c r="M66" s="217"/>
      <c r="N66" s="217"/>
      <c r="O66" s="217"/>
      <c r="P66" s="217"/>
      <c r="Q66" s="217"/>
      <c r="R66" s="217"/>
      <c r="S66" s="217"/>
      <c r="T66" s="217"/>
      <c r="U66" s="217"/>
      <c r="V66" s="217"/>
      <c r="W66" s="217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119</v>
      </c>
      <c r="AH66" s="208">
        <v>0</v>
      </c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 x14ac:dyDescent="0.2">
      <c r="A67" s="215"/>
      <c r="B67" s="216"/>
      <c r="C67" s="244" t="s">
        <v>231</v>
      </c>
      <c r="D67" s="218"/>
      <c r="E67" s="219">
        <v>14.28</v>
      </c>
      <c r="F67" s="217"/>
      <c r="G67" s="217"/>
      <c r="H67" s="217"/>
      <c r="I67" s="217"/>
      <c r="J67" s="217"/>
      <c r="K67" s="217"/>
      <c r="L67" s="217"/>
      <c r="M67" s="217"/>
      <c r="N67" s="217"/>
      <c r="O67" s="217"/>
      <c r="P67" s="217"/>
      <c r="Q67" s="217"/>
      <c r="R67" s="217"/>
      <c r="S67" s="217"/>
      <c r="T67" s="217"/>
      <c r="U67" s="217"/>
      <c r="V67" s="217"/>
      <c r="W67" s="217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119</v>
      </c>
      <c r="AH67" s="208">
        <v>0</v>
      </c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ht="22.5" outlineLevel="1" x14ac:dyDescent="0.2">
      <c r="A68" s="227">
        <v>20</v>
      </c>
      <c r="B68" s="228" t="s">
        <v>232</v>
      </c>
      <c r="C68" s="243" t="s">
        <v>233</v>
      </c>
      <c r="D68" s="229" t="s">
        <v>150</v>
      </c>
      <c r="E68" s="230">
        <v>84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21</v>
      </c>
      <c r="M68" s="232">
        <f>G68*(1+L68/100)</f>
        <v>0</v>
      </c>
      <c r="N68" s="232">
        <v>0</v>
      </c>
      <c r="O68" s="232">
        <f>ROUND(E68*N68,2)</f>
        <v>0</v>
      </c>
      <c r="P68" s="232">
        <v>0</v>
      </c>
      <c r="Q68" s="232">
        <f>ROUND(E68*P68,2)</f>
        <v>0</v>
      </c>
      <c r="R68" s="232" t="s">
        <v>164</v>
      </c>
      <c r="S68" s="232" t="s">
        <v>116</v>
      </c>
      <c r="T68" s="233" t="s">
        <v>116</v>
      </c>
      <c r="U68" s="217">
        <v>0.41599999999999998</v>
      </c>
      <c r="V68" s="217">
        <f>ROUND(E68*U68,2)</f>
        <v>34.94</v>
      </c>
      <c r="W68" s="217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152</v>
      </c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 x14ac:dyDescent="0.2">
      <c r="A69" s="215"/>
      <c r="B69" s="216"/>
      <c r="C69" s="252" t="s">
        <v>234</v>
      </c>
      <c r="D69" s="250"/>
      <c r="E69" s="250"/>
      <c r="F69" s="250"/>
      <c r="G69" s="250"/>
      <c r="H69" s="217"/>
      <c r="I69" s="217"/>
      <c r="J69" s="217"/>
      <c r="K69" s="217"/>
      <c r="L69" s="217"/>
      <c r="M69" s="217"/>
      <c r="N69" s="217"/>
      <c r="O69" s="217"/>
      <c r="P69" s="217"/>
      <c r="Q69" s="217"/>
      <c r="R69" s="217"/>
      <c r="S69" s="217"/>
      <c r="T69" s="217"/>
      <c r="U69" s="217"/>
      <c r="V69" s="217"/>
      <c r="W69" s="217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160</v>
      </c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 x14ac:dyDescent="0.2">
      <c r="A70" s="215"/>
      <c r="B70" s="216"/>
      <c r="C70" s="244" t="s">
        <v>235</v>
      </c>
      <c r="D70" s="218"/>
      <c r="E70" s="219">
        <v>84</v>
      </c>
      <c r="F70" s="217"/>
      <c r="G70" s="217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  <c r="T70" s="217"/>
      <c r="U70" s="217"/>
      <c r="V70" s="217"/>
      <c r="W70" s="217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119</v>
      </c>
      <c r="AH70" s="208">
        <v>0</v>
      </c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 x14ac:dyDescent="0.2">
      <c r="A71" s="234">
        <v>21</v>
      </c>
      <c r="B71" s="235" t="s">
        <v>236</v>
      </c>
      <c r="C71" s="245" t="s">
        <v>237</v>
      </c>
      <c r="D71" s="236" t="s">
        <v>172</v>
      </c>
      <c r="E71" s="237">
        <v>335.2</v>
      </c>
      <c r="F71" s="238"/>
      <c r="G71" s="239">
        <f>ROUND(E71*F71,2)</f>
        <v>0</v>
      </c>
      <c r="H71" s="238"/>
      <c r="I71" s="239">
        <f>ROUND(E71*H71,2)</f>
        <v>0</v>
      </c>
      <c r="J71" s="238"/>
      <c r="K71" s="239">
        <f>ROUND(E71*J71,2)</f>
        <v>0</v>
      </c>
      <c r="L71" s="239">
        <v>21</v>
      </c>
      <c r="M71" s="239">
        <f>G71*(1+L71/100)</f>
        <v>0</v>
      </c>
      <c r="N71" s="239">
        <v>0</v>
      </c>
      <c r="O71" s="239">
        <f>ROUND(E71*N71,2)</f>
        <v>0</v>
      </c>
      <c r="P71" s="239">
        <v>0</v>
      </c>
      <c r="Q71" s="239">
        <f>ROUND(E71*P71,2)</f>
        <v>0</v>
      </c>
      <c r="R71" s="239" t="s">
        <v>164</v>
      </c>
      <c r="S71" s="239" t="s">
        <v>116</v>
      </c>
      <c r="T71" s="240" t="s">
        <v>116</v>
      </c>
      <c r="U71" s="217">
        <v>0</v>
      </c>
      <c r="V71" s="217">
        <f>ROUND(E71*U71,2)</f>
        <v>0</v>
      </c>
      <c r="W71" s="217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156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ht="22.5" outlineLevel="1" x14ac:dyDescent="0.2">
      <c r="A72" s="234">
        <v>22</v>
      </c>
      <c r="B72" s="235" t="s">
        <v>238</v>
      </c>
      <c r="C72" s="245" t="s">
        <v>239</v>
      </c>
      <c r="D72" s="236" t="s">
        <v>193</v>
      </c>
      <c r="E72" s="237">
        <v>10</v>
      </c>
      <c r="F72" s="238"/>
      <c r="G72" s="239">
        <f>ROUND(E72*F72,2)</f>
        <v>0</v>
      </c>
      <c r="H72" s="238"/>
      <c r="I72" s="239">
        <f>ROUND(E72*H72,2)</f>
        <v>0</v>
      </c>
      <c r="J72" s="238"/>
      <c r="K72" s="239">
        <f>ROUND(E72*J72,2)</f>
        <v>0</v>
      </c>
      <c r="L72" s="239">
        <v>21</v>
      </c>
      <c r="M72" s="239">
        <f>G72*(1+L72/100)</f>
        <v>0</v>
      </c>
      <c r="N72" s="239">
        <v>4.3299999999999996E-3</v>
      </c>
      <c r="O72" s="239">
        <f>ROUND(E72*N72,2)</f>
        <v>0.04</v>
      </c>
      <c r="P72" s="239">
        <v>0</v>
      </c>
      <c r="Q72" s="239">
        <f>ROUND(E72*P72,2)</f>
        <v>0</v>
      </c>
      <c r="R72" s="239" t="s">
        <v>240</v>
      </c>
      <c r="S72" s="239" t="s">
        <v>116</v>
      </c>
      <c r="T72" s="240" t="s">
        <v>116</v>
      </c>
      <c r="U72" s="217">
        <v>0</v>
      </c>
      <c r="V72" s="217">
        <f>ROUND(E72*U72,2)</f>
        <v>0</v>
      </c>
      <c r="W72" s="217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241</v>
      </c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 x14ac:dyDescent="0.2">
      <c r="A73" s="227">
        <v>23</v>
      </c>
      <c r="B73" s="228" t="s">
        <v>242</v>
      </c>
      <c r="C73" s="243" t="s">
        <v>243</v>
      </c>
      <c r="D73" s="229" t="s">
        <v>244</v>
      </c>
      <c r="E73" s="230">
        <v>140.904</v>
      </c>
      <c r="F73" s="231"/>
      <c r="G73" s="232">
        <f>ROUND(E73*F73,2)</f>
        <v>0</v>
      </c>
      <c r="H73" s="231"/>
      <c r="I73" s="232">
        <f>ROUND(E73*H73,2)</f>
        <v>0</v>
      </c>
      <c r="J73" s="231"/>
      <c r="K73" s="232">
        <f>ROUND(E73*J73,2)</f>
        <v>0</v>
      </c>
      <c r="L73" s="232">
        <v>21</v>
      </c>
      <c r="M73" s="232">
        <f>G73*(1+L73/100)</f>
        <v>0</v>
      </c>
      <c r="N73" s="232">
        <v>1</v>
      </c>
      <c r="O73" s="232">
        <f>ROUND(E73*N73,2)</f>
        <v>140.9</v>
      </c>
      <c r="P73" s="232">
        <v>0</v>
      </c>
      <c r="Q73" s="232">
        <f>ROUND(E73*P73,2)</f>
        <v>0</v>
      </c>
      <c r="R73" s="232" t="s">
        <v>240</v>
      </c>
      <c r="S73" s="232" t="s">
        <v>116</v>
      </c>
      <c r="T73" s="233" t="s">
        <v>116</v>
      </c>
      <c r="U73" s="217">
        <v>0</v>
      </c>
      <c r="V73" s="217">
        <f>ROUND(E73*U73,2)</f>
        <v>0</v>
      </c>
      <c r="W73" s="217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245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 x14ac:dyDescent="0.2">
      <c r="A74" s="215"/>
      <c r="B74" s="216"/>
      <c r="C74" s="244" t="s">
        <v>246</v>
      </c>
      <c r="D74" s="218"/>
      <c r="E74" s="219">
        <v>140.904</v>
      </c>
      <c r="F74" s="217"/>
      <c r="G74" s="217"/>
      <c r="H74" s="217"/>
      <c r="I74" s="217"/>
      <c r="J74" s="217"/>
      <c r="K74" s="217"/>
      <c r="L74" s="217"/>
      <c r="M74" s="217"/>
      <c r="N74" s="217"/>
      <c r="O74" s="217"/>
      <c r="P74" s="217"/>
      <c r="Q74" s="217"/>
      <c r="R74" s="217"/>
      <c r="S74" s="217"/>
      <c r="T74" s="217"/>
      <c r="U74" s="217"/>
      <c r="V74" s="217"/>
      <c r="W74" s="217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119</v>
      </c>
      <c r="AH74" s="208">
        <v>5</v>
      </c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 x14ac:dyDescent="0.2">
      <c r="A75" s="227">
        <v>24</v>
      </c>
      <c r="B75" s="228" t="s">
        <v>247</v>
      </c>
      <c r="C75" s="243" t="s">
        <v>248</v>
      </c>
      <c r="D75" s="229" t="s">
        <v>244</v>
      </c>
      <c r="E75" s="230">
        <v>424.29599999999999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21</v>
      </c>
      <c r="M75" s="232">
        <f>G75*(1+L75/100)</f>
        <v>0</v>
      </c>
      <c r="N75" s="232">
        <v>1</v>
      </c>
      <c r="O75" s="232">
        <f>ROUND(E75*N75,2)</f>
        <v>424.3</v>
      </c>
      <c r="P75" s="232">
        <v>0</v>
      </c>
      <c r="Q75" s="232">
        <f>ROUND(E75*P75,2)</f>
        <v>0</v>
      </c>
      <c r="R75" s="232" t="s">
        <v>240</v>
      </c>
      <c r="S75" s="232" t="s">
        <v>116</v>
      </c>
      <c r="T75" s="233" t="s">
        <v>116</v>
      </c>
      <c r="U75" s="217">
        <v>0</v>
      </c>
      <c r="V75" s="217">
        <f>ROUND(E75*U75,2)</f>
        <v>0</v>
      </c>
      <c r="W75" s="217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241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 x14ac:dyDescent="0.2">
      <c r="A76" s="215"/>
      <c r="B76" s="216"/>
      <c r="C76" s="244" t="s">
        <v>249</v>
      </c>
      <c r="D76" s="218"/>
      <c r="E76" s="219">
        <v>424.29599999999999</v>
      </c>
      <c r="F76" s="217"/>
      <c r="G76" s="217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7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119</v>
      </c>
      <c r="AH76" s="208">
        <v>0</v>
      </c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x14ac:dyDescent="0.2">
      <c r="A77" s="221" t="s">
        <v>111</v>
      </c>
      <c r="B77" s="222" t="s">
        <v>68</v>
      </c>
      <c r="C77" s="242" t="s">
        <v>69</v>
      </c>
      <c r="D77" s="223"/>
      <c r="E77" s="224"/>
      <c r="F77" s="225"/>
      <c r="G77" s="225">
        <f>SUMIF(AG78:AG81,"&lt;&gt;NOR",G78:G81)</f>
        <v>0</v>
      </c>
      <c r="H77" s="225"/>
      <c r="I77" s="225">
        <f>SUM(I78:I81)</f>
        <v>0</v>
      </c>
      <c r="J77" s="225"/>
      <c r="K77" s="225">
        <f>SUM(K78:K81)</f>
        <v>0</v>
      </c>
      <c r="L77" s="225"/>
      <c r="M77" s="225">
        <f>SUM(M78:M81)</f>
        <v>0</v>
      </c>
      <c r="N77" s="225"/>
      <c r="O77" s="225">
        <f>SUM(O78:O81)</f>
        <v>40.08</v>
      </c>
      <c r="P77" s="225"/>
      <c r="Q77" s="225">
        <f>SUM(Q78:Q81)</f>
        <v>0</v>
      </c>
      <c r="R77" s="225"/>
      <c r="S77" s="225"/>
      <c r="T77" s="226"/>
      <c r="U77" s="220"/>
      <c r="V77" s="220">
        <f>SUM(V78:V81)</f>
        <v>27.92</v>
      </c>
      <c r="W77" s="220"/>
      <c r="AG77" t="s">
        <v>112</v>
      </c>
    </row>
    <row r="78" spans="1:60" outlineLevel="1" x14ac:dyDescent="0.2">
      <c r="A78" s="227">
        <v>25</v>
      </c>
      <c r="B78" s="228" t="s">
        <v>250</v>
      </c>
      <c r="C78" s="243" t="s">
        <v>251</v>
      </c>
      <c r="D78" s="229" t="s">
        <v>172</v>
      </c>
      <c r="E78" s="230">
        <v>21.2</v>
      </c>
      <c r="F78" s="231"/>
      <c r="G78" s="232">
        <f>ROUND(E78*F78,2)</f>
        <v>0</v>
      </c>
      <c r="H78" s="231"/>
      <c r="I78" s="232">
        <f>ROUND(E78*H78,2)</f>
        <v>0</v>
      </c>
      <c r="J78" s="231"/>
      <c r="K78" s="232">
        <f>ROUND(E78*J78,2)</f>
        <v>0</v>
      </c>
      <c r="L78" s="232">
        <v>21</v>
      </c>
      <c r="M78" s="232">
        <f>G78*(1+L78/100)</f>
        <v>0</v>
      </c>
      <c r="N78" s="232">
        <v>1.8907700000000001</v>
      </c>
      <c r="O78" s="232">
        <f>ROUND(E78*N78,2)</f>
        <v>40.08</v>
      </c>
      <c r="P78" s="232">
        <v>0</v>
      </c>
      <c r="Q78" s="232">
        <f>ROUND(E78*P78,2)</f>
        <v>0</v>
      </c>
      <c r="R78" s="232" t="s">
        <v>252</v>
      </c>
      <c r="S78" s="232" t="s">
        <v>116</v>
      </c>
      <c r="T78" s="233" t="s">
        <v>116</v>
      </c>
      <c r="U78" s="217">
        <v>1.3169999999999999</v>
      </c>
      <c r="V78" s="217">
        <f>ROUND(E78*U78,2)</f>
        <v>27.92</v>
      </c>
      <c r="W78" s="217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156</v>
      </c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outlineLevel="1" x14ac:dyDescent="0.2">
      <c r="A79" s="215"/>
      <c r="B79" s="216"/>
      <c r="C79" s="252" t="s">
        <v>253</v>
      </c>
      <c r="D79" s="250"/>
      <c r="E79" s="250"/>
      <c r="F79" s="250"/>
      <c r="G79" s="250"/>
      <c r="H79" s="217"/>
      <c r="I79" s="217"/>
      <c r="J79" s="217"/>
      <c r="K79" s="217"/>
      <c r="L79" s="217"/>
      <c r="M79" s="217"/>
      <c r="N79" s="217"/>
      <c r="O79" s="217"/>
      <c r="P79" s="217"/>
      <c r="Q79" s="217"/>
      <c r="R79" s="217"/>
      <c r="S79" s="217"/>
      <c r="T79" s="217"/>
      <c r="U79" s="217"/>
      <c r="V79" s="217"/>
      <c r="W79" s="217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160</v>
      </c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 x14ac:dyDescent="0.2">
      <c r="A80" s="215"/>
      <c r="B80" s="216"/>
      <c r="C80" s="244" t="s">
        <v>254</v>
      </c>
      <c r="D80" s="218"/>
      <c r="E80" s="219">
        <v>17</v>
      </c>
      <c r="F80" s="217"/>
      <c r="G80" s="217"/>
      <c r="H80" s="217"/>
      <c r="I80" s="217"/>
      <c r="J80" s="217"/>
      <c r="K80" s="217"/>
      <c r="L80" s="217"/>
      <c r="M80" s="217"/>
      <c r="N80" s="217"/>
      <c r="O80" s="217"/>
      <c r="P80" s="217"/>
      <c r="Q80" s="217"/>
      <c r="R80" s="217"/>
      <c r="S80" s="217"/>
      <c r="T80" s="217"/>
      <c r="U80" s="217"/>
      <c r="V80" s="217"/>
      <c r="W80" s="217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119</v>
      </c>
      <c r="AH80" s="208">
        <v>0</v>
      </c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 x14ac:dyDescent="0.2">
      <c r="A81" s="215"/>
      <c r="B81" s="216"/>
      <c r="C81" s="244" t="s">
        <v>255</v>
      </c>
      <c r="D81" s="218"/>
      <c r="E81" s="219">
        <v>4.2</v>
      </c>
      <c r="F81" s="217"/>
      <c r="G81" s="217"/>
      <c r="H81" s="217"/>
      <c r="I81" s="217"/>
      <c r="J81" s="217"/>
      <c r="K81" s="217"/>
      <c r="L81" s="217"/>
      <c r="M81" s="217"/>
      <c r="N81" s="217"/>
      <c r="O81" s="217"/>
      <c r="P81" s="217"/>
      <c r="Q81" s="217"/>
      <c r="R81" s="217"/>
      <c r="S81" s="217"/>
      <c r="T81" s="217"/>
      <c r="U81" s="217"/>
      <c r="V81" s="217"/>
      <c r="W81" s="217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119</v>
      </c>
      <c r="AH81" s="208">
        <v>0</v>
      </c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x14ac:dyDescent="0.2">
      <c r="A82" s="221" t="s">
        <v>111</v>
      </c>
      <c r="B82" s="222" t="s">
        <v>70</v>
      </c>
      <c r="C82" s="242" t="s">
        <v>71</v>
      </c>
      <c r="D82" s="223"/>
      <c r="E82" s="224"/>
      <c r="F82" s="225"/>
      <c r="G82" s="225">
        <f>SUMIF(AG83:AG93,"&lt;&gt;NOR",G83:G93)</f>
        <v>0</v>
      </c>
      <c r="H82" s="225"/>
      <c r="I82" s="225">
        <f>SUM(I83:I93)</f>
        <v>0</v>
      </c>
      <c r="J82" s="225"/>
      <c r="K82" s="225">
        <f>SUM(K83:K93)</f>
        <v>0</v>
      </c>
      <c r="L82" s="225"/>
      <c r="M82" s="225">
        <f>SUM(M83:M93)</f>
        <v>0</v>
      </c>
      <c r="N82" s="225"/>
      <c r="O82" s="225">
        <f>SUM(O83:O93)</f>
        <v>167.76000000000002</v>
      </c>
      <c r="P82" s="225"/>
      <c r="Q82" s="225">
        <f>SUM(Q83:Q93)</f>
        <v>0</v>
      </c>
      <c r="R82" s="225"/>
      <c r="S82" s="225"/>
      <c r="T82" s="226"/>
      <c r="U82" s="220"/>
      <c r="V82" s="220">
        <f>SUM(V83:V93)</f>
        <v>57.24</v>
      </c>
      <c r="W82" s="220"/>
      <c r="AG82" t="s">
        <v>112</v>
      </c>
    </row>
    <row r="83" spans="1:60" ht="22.5" outlineLevel="1" x14ac:dyDescent="0.2">
      <c r="A83" s="227">
        <v>26</v>
      </c>
      <c r="B83" s="228" t="s">
        <v>256</v>
      </c>
      <c r="C83" s="243" t="s">
        <v>257</v>
      </c>
      <c r="D83" s="229" t="s">
        <v>150</v>
      </c>
      <c r="E83" s="230">
        <v>200</v>
      </c>
      <c r="F83" s="231"/>
      <c r="G83" s="232">
        <f>ROUND(E83*F83,2)</f>
        <v>0</v>
      </c>
      <c r="H83" s="231"/>
      <c r="I83" s="232">
        <f>ROUND(E83*H83,2)</f>
        <v>0</v>
      </c>
      <c r="J83" s="231"/>
      <c r="K83" s="232">
        <f>ROUND(E83*J83,2)</f>
        <v>0</v>
      </c>
      <c r="L83" s="232">
        <v>21</v>
      </c>
      <c r="M83" s="232">
        <f>G83*(1+L83/100)</f>
        <v>0</v>
      </c>
      <c r="N83" s="232">
        <v>0.55125000000000002</v>
      </c>
      <c r="O83" s="232">
        <f>ROUND(E83*N83,2)</f>
        <v>110.25</v>
      </c>
      <c r="P83" s="232">
        <v>0</v>
      </c>
      <c r="Q83" s="232">
        <f>ROUND(E83*P83,2)</f>
        <v>0</v>
      </c>
      <c r="R83" s="232" t="s">
        <v>151</v>
      </c>
      <c r="S83" s="232" t="s">
        <v>116</v>
      </c>
      <c r="T83" s="233" t="s">
        <v>116</v>
      </c>
      <c r="U83" s="217">
        <v>2.7E-2</v>
      </c>
      <c r="V83" s="217">
        <f>ROUND(E83*U83,2)</f>
        <v>5.4</v>
      </c>
      <c r="W83" s="217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152</v>
      </c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 x14ac:dyDescent="0.2">
      <c r="A84" s="215"/>
      <c r="B84" s="216"/>
      <c r="C84" s="244" t="s">
        <v>153</v>
      </c>
      <c r="D84" s="218"/>
      <c r="E84" s="219">
        <v>200</v>
      </c>
      <c r="F84" s="217"/>
      <c r="G84" s="217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119</v>
      </c>
      <c r="AH84" s="208">
        <v>0</v>
      </c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ht="22.5" outlineLevel="1" x14ac:dyDescent="0.2">
      <c r="A85" s="227">
        <v>27</v>
      </c>
      <c r="B85" s="228" t="s">
        <v>258</v>
      </c>
      <c r="C85" s="243" t="s">
        <v>259</v>
      </c>
      <c r="D85" s="229" t="s">
        <v>150</v>
      </c>
      <c r="E85" s="230">
        <v>200</v>
      </c>
      <c r="F85" s="231"/>
      <c r="G85" s="232">
        <f>ROUND(E85*F85,2)</f>
        <v>0</v>
      </c>
      <c r="H85" s="231"/>
      <c r="I85" s="232">
        <f>ROUND(E85*H85,2)</f>
        <v>0</v>
      </c>
      <c r="J85" s="231"/>
      <c r="K85" s="232">
        <f>ROUND(E85*J85,2)</f>
        <v>0</v>
      </c>
      <c r="L85" s="232">
        <v>21</v>
      </c>
      <c r="M85" s="232">
        <f>G85*(1+L85/100)</f>
        <v>0</v>
      </c>
      <c r="N85" s="232">
        <v>5.0000000000000001E-4</v>
      </c>
      <c r="O85" s="232">
        <f>ROUND(E85*N85,2)</f>
        <v>0.1</v>
      </c>
      <c r="P85" s="232">
        <v>0</v>
      </c>
      <c r="Q85" s="232">
        <f>ROUND(E85*P85,2)</f>
        <v>0</v>
      </c>
      <c r="R85" s="232" t="s">
        <v>151</v>
      </c>
      <c r="S85" s="232" t="s">
        <v>116</v>
      </c>
      <c r="T85" s="233" t="s">
        <v>116</v>
      </c>
      <c r="U85" s="217">
        <v>2E-3</v>
      </c>
      <c r="V85" s="217">
        <f>ROUND(E85*U85,2)</f>
        <v>0.4</v>
      </c>
      <c r="W85" s="217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152</v>
      </c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 x14ac:dyDescent="0.2">
      <c r="A86" s="215"/>
      <c r="B86" s="216"/>
      <c r="C86" s="244" t="s">
        <v>153</v>
      </c>
      <c r="D86" s="218"/>
      <c r="E86" s="219">
        <v>200</v>
      </c>
      <c r="F86" s="217"/>
      <c r="G86" s="217"/>
      <c r="H86" s="217"/>
      <c r="I86" s="217"/>
      <c r="J86" s="217"/>
      <c r="K86" s="217"/>
      <c r="L86" s="217"/>
      <c r="M86" s="217"/>
      <c r="N86" s="217"/>
      <c r="O86" s="217"/>
      <c r="P86" s="217"/>
      <c r="Q86" s="217"/>
      <c r="R86" s="217"/>
      <c r="S86" s="217"/>
      <c r="T86" s="217"/>
      <c r="U86" s="217"/>
      <c r="V86" s="217"/>
      <c r="W86" s="217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119</v>
      </c>
      <c r="AH86" s="208">
        <v>0</v>
      </c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ht="22.5" outlineLevel="1" x14ac:dyDescent="0.2">
      <c r="A87" s="227">
        <v>28</v>
      </c>
      <c r="B87" s="228" t="s">
        <v>260</v>
      </c>
      <c r="C87" s="243" t="s">
        <v>261</v>
      </c>
      <c r="D87" s="229" t="s">
        <v>150</v>
      </c>
      <c r="E87" s="230">
        <v>200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21</v>
      </c>
      <c r="M87" s="232">
        <f>G87*(1+L87/100)</f>
        <v>0</v>
      </c>
      <c r="N87" s="232">
        <v>0.12966</v>
      </c>
      <c r="O87" s="232">
        <f>ROUND(E87*N87,2)</f>
        <v>25.93</v>
      </c>
      <c r="P87" s="232">
        <v>0</v>
      </c>
      <c r="Q87" s="232">
        <f>ROUND(E87*P87,2)</f>
        <v>0</v>
      </c>
      <c r="R87" s="232" t="s">
        <v>151</v>
      </c>
      <c r="S87" s="232" t="s">
        <v>116</v>
      </c>
      <c r="T87" s="233" t="s">
        <v>116</v>
      </c>
      <c r="U87" s="217">
        <v>7.1999999999999995E-2</v>
      </c>
      <c r="V87" s="217">
        <f>ROUND(E87*U87,2)</f>
        <v>14.4</v>
      </c>
      <c r="W87" s="217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156</v>
      </c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 x14ac:dyDescent="0.2">
      <c r="A88" s="215"/>
      <c r="B88" s="216"/>
      <c r="C88" s="244" t="s">
        <v>153</v>
      </c>
      <c r="D88" s="218"/>
      <c r="E88" s="219">
        <v>200</v>
      </c>
      <c r="F88" s="217"/>
      <c r="G88" s="217"/>
      <c r="H88" s="217"/>
      <c r="I88" s="217"/>
      <c r="J88" s="217"/>
      <c r="K88" s="217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7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119</v>
      </c>
      <c r="AH88" s="208">
        <v>0</v>
      </c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ht="22.5" outlineLevel="1" x14ac:dyDescent="0.2">
      <c r="A89" s="227">
        <v>29</v>
      </c>
      <c r="B89" s="228" t="s">
        <v>262</v>
      </c>
      <c r="C89" s="243" t="s">
        <v>263</v>
      </c>
      <c r="D89" s="229" t="s">
        <v>150</v>
      </c>
      <c r="E89" s="230">
        <v>200</v>
      </c>
      <c r="F89" s="231"/>
      <c r="G89" s="232">
        <f>ROUND(E89*F89,2)</f>
        <v>0</v>
      </c>
      <c r="H89" s="231"/>
      <c r="I89" s="232">
        <f>ROUND(E89*H89,2)</f>
        <v>0</v>
      </c>
      <c r="J89" s="231"/>
      <c r="K89" s="232">
        <f>ROUND(E89*J89,2)</f>
        <v>0</v>
      </c>
      <c r="L89" s="232">
        <v>21</v>
      </c>
      <c r="M89" s="232">
        <f>G89*(1+L89/100)</f>
        <v>0</v>
      </c>
      <c r="N89" s="232">
        <v>0.15559000000000001</v>
      </c>
      <c r="O89" s="232">
        <f>ROUND(E89*N89,2)</f>
        <v>31.12</v>
      </c>
      <c r="P89" s="232">
        <v>0</v>
      </c>
      <c r="Q89" s="232">
        <f>ROUND(E89*P89,2)</f>
        <v>0</v>
      </c>
      <c r="R89" s="232" t="s">
        <v>151</v>
      </c>
      <c r="S89" s="232" t="s">
        <v>116</v>
      </c>
      <c r="T89" s="233" t="s">
        <v>116</v>
      </c>
      <c r="U89" s="217">
        <v>8.2000000000000003E-2</v>
      </c>
      <c r="V89" s="217">
        <f>ROUND(E89*U89,2)</f>
        <v>16.399999999999999</v>
      </c>
      <c r="W89" s="217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156</v>
      </c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 x14ac:dyDescent="0.2">
      <c r="A90" s="215"/>
      <c r="B90" s="216"/>
      <c r="C90" s="244" t="s">
        <v>153</v>
      </c>
      <c r="D90" s="218"/>
      <c r="E90" s="219">
        <v>200</v>
      </c>
      <c r="F90" s="217"/>
      <c r="G90" s="217"/>
      <c r="H90" s="217"/>
      <c r="I90" s="217"/>
      <c r="J90" s="217"/>
      <c r="K90" s="217"/>
      <c r="L90" s="217"/>
      <c r="M90" s="217"/>
      <c r="N90" s="217"/>
      <c r="O90" s="217"/>
      <c r="P90" s="217"/>
      <c r="Q90" s="217"/>
      <c r="R90" s="217"/>
      <c r="S90" s="217"/>
      <c r="T90" s="217"/>
      <c r="U90" s="217"/>
      <c r="V90" s="217"/>
      <c r="W90" s="217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119</v>
      </c>
      <c r="AH90" s="208">
        <v>0</v>
      </c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 x14ac:dyDescent="0.2">
      <c r="A91" s="227">
        <v>30</v>
      </c>
      <c r="B91" s="228" t="s">
        <v>264</v>
      </c>
      <c r="C91" s="243" t="s">
        <v>265</v>
      </c>
      <c r="D91" s="229" t="s">
        <v>193</v>
      </c>
      <c r="E91" s="230">
        <v>160</v>
      </c>
      <c r="F91" s="231"/>
      <c r="G91" s="232">
        <f>ROUND(E91*F91,2)</f>
        <v>0</v>
      </c>
      <c r="H91" s="231"/>
      <c r="I91" s="232">
        <f>ROUND(E91*H91,2)</f>
        <v>0</v>
      </c>
      <c r="J91" s="231"/>
      <c r="K91" s="232">
        <f>ROUND(E91*J91,2)</f>
        <v>0</v>
      </c>
      <c r="L91" s="232">
        <v>21</v>
      </c>
      <c r="M91" s="232">
        <f>G91*(1+L91/100)</f>
        <v>0</v>
      </c>
      <c r="N91" s="232">
        <v>2.2399999999999998E-3</v>
      </c>
      <c r="O91" s="232">
        <f>ROUND(E91*N91,2)</f>
        <v>0.36</v>
      </c>
      <c r="P91" s="232">
        <v>0</v>
      </c>
      <c r="Q91" s="232">
        <f>ROUND(E91*P91,2)</f>
        <v>0</v>
      </c>
      <c r="R91" s="232" t="s">
        <v>151</v>
      </c>
      <c r="S91" s="232" t="s">
        <v>116</v>
      </c>
      <c r="T91" s="233" t="s">
        <v>116</v>
      </c>
      <c r="U91" s="217">
        <v>0.129</v>
      </c>
      <c r="V91" s="217">
        <f>ROUND(E91*U91,2)</f>
        <v>20.64</v>
      </c>
      <c r="W91" s="217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152</v>
      </c>
      <c r="AH91" s="208"/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 x14ac:dyDescent="0.2">
      <c r="A92" s="215"/>
      <c r="B92" s="216"/>
      <c r="C92" s="252" t="s">
        <v>266</v>
      </c>
      <c r="D92" s="250"/>
      <c r="E92" s="250"/>
      <c r="F92" s="250"/>
      <c r="G92" s="250"/>
      <c r="H92" s="217"/>
      <c r="I92" s="217"/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160</v>
      </c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 x14ac:dyDescent="0.2">
      <c r="A93" s="215"/>
      <c r="B93" s="216"/>
      <c r="C93" s="244" t="s">
        <v>267</v>
      </c>
      <c r="D93" s="218"/>
      <c r="E93" s="219">
        <v>160</v>
      </c>
      <c r="F93" s="217"/>
      <c r="G93" s="217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17"/>
      <c r="V93" s="217"/>
      <c r="W93" s="217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119</v>
      </c>
      <c r="AH93" s="208">
        <v>0</v>
      </c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x14ac:dyDescent="0.2">
      <c r="A94" s="221" t="s">
        <v>111</v>
      </c>
      <c r="B94" s="222" t="s">
        <v>72</v>
      </c>
      <c r="C94" s="242" t="s">
        <v>73</v>
      </c>
      <c r="D94" s="223"/>
      <c r="E94" s="224"/>
      <c r="F94" s="225"/>
      <c r="G94" s="225">
        <f>SUMIF(AG95:AG143,"&lt;&gt;NOR",G95:G143)</f>
        <v>0</v>
      </c>
      <c r="H94" s="225"/>
      <c r="I94" s="225">
        <f>SUM(I95:I143)</f>
        <v>0</v>
      </c>
      <c r="J94" s="225"/>
      <c r="K94" s="225">
        <f>SUM(K95:K143)</f>
        <v>0</v>
      </c>
      <c r="L94" s="225"/>
      <c r="M94" s="225">
        <f>SUM(M95:M143)</f>
        <v>0</v>
      </c>
      <c r="N94" s="225"/>
      <c r="O94" s="225">
        <f>SUM(O95:O143)</f>
        <v>7.7099999999999991</v>
      </c>
      <c r="P94" s="225"/>
      <c r="Q94" s="225">
        <f>SUM(Q95:Q143)</f>
        <v>0</v>
      </c>
      <c r="R94" s="225"/>
      <c r="S94" s="225"/>
      <c r="T94" s="226"/>
      <c r="U94" s="220"/>
      <c r="V94" s="220">
        <f>SUM(V95:V143)</f>
        <v>155.26000000000005</v>
      </c>
      <c r="W94" s="220"/>
      <c r="AG94" t="s">
        <v>112</v>
      </c>
    </row>
    <row r="95" spans="1:60" ht="22.5" outlineLevel="1" x14ac:dyDescent="0.2">
      <c r="A95" s="234">
        <v>31</v>
      </c>
      <c r="B95" s="235" t="s">
        <v>268</v>
      </c>
      <c r="C95" s="245" t="s">
        <v>269</v>
      </c>
      <c r="D95" s="236" t="s">
        <v>270</v>
      </c>
      <c r="E95" s="237">
        <v>2</v>
      </c>
      <c r="F95" s="238"/>
      <c r="G95" s="239">
        <f>ROUND(E95*F95,2)</f>
        <v>0</v>
      </c>
      <c r="H95" s="238"/>
      <c r="I95" s="239">
        <f>ROUND(E95*H95,2)</f>
        <v>0</v>
      </c>
      <c r="J95" s="238"/>
      <c r="K95" s="239">
        <f>ROUND(E95*J95,2)</f>
        <v>0</v>
      </c>
      <c r="L95" s="239">
        <v>21</v>
      </c>
      <c r="M95" s="239">
        <f>G95*(1+L95/100)</f>
        <v>0</v>
      </c>
      <c r="N95" s="239">
        <v>2.2000000000000001E-4</v>
      </c>
      <c r="O95" s="239">
        <f>ROUND(E95*N95,2)</f>
        <v>0</v>
      </c>
      <c r="P95" s="239">
        <v>0</v>
      </c>
      <c r="Q95" s="239">
        <f>ROUND(E95*P95,2)</f>
        <v>0</v>
      </c>
      <c r="R95" s="239" t="s">
        <v>252</v>
      </c>
      <c r="S95" s="239" t="s">
        <v>116</v>
      </c>
      <c r="T95" s="240" t="s">
        <v>116</v>
      </c>
      <c r="U95" s="217">
        <v>1.2210000000000001</v>
      </c>
      <c r="V95" s="217">
        <f>ROUND(E95*U95,2)</f>
        <v>2.44</v>
      </c>
      <c r="W95" s="217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152</v>
      </c>
      <c r="AH95" s="208"/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ht="22.5" outlineLevel="1" x14ac:dyDescent="0.2">
      <c r="A96" s="234">
        <v>32</v>
      </c>
      <c r="B96" s="235" t="s">
        <v>271</v>
      </c>
      <c r="C96" s="245" t="s">
        <v>272</v>
      </c>
      <c r="D96" s="236" t="s">
        <v>270</v>
      </c>
      <c r="E96" s="237">
        <v>2</v>
      </c>
      <c r="F96" s="238"/>
      <c r="G96" s="239">
        <f>ROUND(E96*F96,2)</f>
        <v>0</v>
      </c>
      <c r="H96" s="238"/>
      <c r="I96" s="239">
        <f>ROUND(E96*H96,2)</f>
        <v>0</v>
      </c>
      <c r="J96" s="238"/>
      <c r="K96" s="239">
        <f>ROUND(E96*J96,2)</f>
        <v>0</v>
      </c>
      <c r="L96" s="239">
        <v>21</v>
      </c>
      <c r="M96" s="239">
        <f>G96*(1+L96/100)</f>
        <v>0</v>
      </c>
      <c r="N96" s="239">
        <v>2.2000000000000001E-4</v>
      </c>
      <c r="O96" s="239">
        <f>ROUND(E96*N96,2)</f>
        <v>0</v>
      </c>
      <c r="P96" s="239">
        <v>0</v>
      </c>
      <c r="Q96" s="239">
        <f>ROUND(E96*P96,2)</f>
        <v>0</v>
      </c>
      <c r="R96" s="239" t="s">
        <v>252</v>
      </c>
      <c r="S96" s="239" t="s">
        <v>116</v>
      </c>
      <c r="T96" s="240" t="s">
        <v>116</v>
      </c>
      <c r="U96" s="217">
        <v>0.75900000000000001</v>
      </c>
      <c r="V96" s="217">
        <f>ROUND(E96*U96,2)</f>
        <v>1.52</v>
      </c>
      <c r="W96" s="217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156</v>
      </c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ht="22.5" outlineLevel="1" x14ac:dyDescent="0.2">
      <c r="A97" s="234">
        <v>33</v>
      </c>
      <c r="B97" s="235" t="s">
        <v>273</v>
      </c>
      <c r="C97" s="245" t="s">
        <v>274</v>
      </c>
      <c r="D97" s="236" t="s">
        <v>270</v>
      </c>
      <c r="E97" s="237">
        <v>2</v>
      </c>
      <c r="F97" s="238"/>
      <c r="G97" s="239">
        <f>ROUND(E97*F97,2)</f>
        <v>0</v>
      </c>
      <c r="H97" s="238"/>
      <c r="I97" s="239">
        <f>ROUND(E97*H97,2)</f>
        <v>0</v>
      </c>
      <c r="J97" s="238"/>
      <c r="K97" s="239">
        <f>ROUND(E97*J97,2)</f>
        <v>0</v>
      </c>
      <c r="L97" s="239">
        <v>21</v>
      </c>
      <c r="M97" s="239">
        <f>G97*(1+L97/100)</f>
        <v>0</v>
      </c>
      <c r="N97" s="239">
        <v>6.2E-4</v>
      </c>
      <c r="O97" s="239">
        <f>ROUND(E97*N97,2)</f>
        <v>0</v>
      </c>
      <c r="P97" s="239">
        <v>0</v>
      </c>
      <c r="Q97" s="239">
        <f>ROUND(E97*P97,2)</f>
        <v>0</v>
      </c>
      <c r="R97" s="239" t="s">
        <v>252</v>
      </c>
      <c r="S97" s="239" t="s">
        <v>116</v>
      </c>
      <c r="T97" s="240" t="s">
        <v>116</v>
      </c>
      <c r="U97" s="217">
        <v>1.24</v>
      </c>
      <c r="V97" s="217">
        <f>ROUND(E97*U97,2)</f>
        <v>2.48</v>
      </c>
      <c r="W97" s="217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156</v>
      </c>
      <c r="AH97" s="208"/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ht="22.5" outlineLevel="1" x14ac:dyDescent="0.2">
      <c r="A98" s="227">
        <v>34</v>
      </c>
      <c r="B98" s="228" t="s">
        <v>275</v>
      </c>
      <c r="C98" s="243" t="s">
        <v>276</v>
      </c>
      <c r="D98" s="229" t="s">
        <v>193</v>
      </c>
      <c r="E98" s="230">
        <v>63</v>
      </c>
      <c r="F98" s="231"/>
      <c r="G98" s="232">
        <f>ROUND(E98*F98,2)</f>
        <v>0</v>
      </c>
      <c r="H98" s="231"/>
      <c r="I98" s="232">
        <f>ROUND(E98*H98,2)</f>
        <v>0</v>
      </c>
      <c r="J98" s="231"/>
      <c r="K98" s="232">
        <f>ROUND(E98*J98,2)</f>
        <v>0</v>
      </c>
      <c r="L98" s="232">
        <v>21</v>
      </c>
      <c r="M98" s="232">
        <f>G98*(1+L98/100)</f>
        <v>0</v>
      </c>
      <c r="N98" s="232">
        <v>0</v>
      </c>
      <c r="O98" s="232">
        <f>ROUND(E98*N98,2)</f>
        <v>0</v>
      </c>
      <c r="P98" s="232">
        <v>0</v>
      </c>
      <c r="Q98" s="232">
        <f>ROUND(E98*P98,2)</f>
        <v>0</v>
      </c>
      <c r="R98" s="232" t="s">
        <v>252</v>
      </c>
      <c r="S98" s="232" t="s">
        <v>116</v>
      </c>
      <c r="T98" s="233" t="s">
        <v>116</v>
      </c>
      <c r="U98" s="217">
        <v>3.4000000000000002E-2</v>
      </c>
      <c r="V98" s="217">
        <f>ROUND(E98*U98,2)</f>
        <v>2.14</v>
      </c>
      <c r="W98" s="217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152</v>
      </c>
      <c r="AH98" s="208"/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 x14ac:dyDescent="0.2">
      <c r="A99" s="215"/>
      <c r="B99" s="216"/>
      <c r="C99" s="252" t="s">
        <v>253</v>
      </c>
      <c r="D99" s="250"/>
      <c r="E99" s="250"/>
      <c r="F99" s="250"/>
      <c r="G99" s="250"/>
      <c r="H99" s="217"/>
      <c r="I99" s="217"/>
      <c r="J99" s="217"/>
      <c r="K99" s="217"/>
      <c r="L99" s="217"/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217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160</v>
      </c>
      <c r="AH99" s="208"/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outlineLevel="1" x14ac:dyDescent="0.2">
      <c r="A100" s="215"/>
      <c r="B100" s="216"/>
      <c r="C100" s="244" t="s">
        <v>277</v>
      </c>
      <c r="D100" s="218"/>
      <c r="E100" s="219">
        <v>63</v>
      </c>
      <c r="F100" s="217"/>
      <c r="G100" s="217"/>
      <c r="H100" s="217"/>
      <c r="I100" s="217"/>
      <c r="J100" s="217"/>
      <c r="K100" s="217"/>
      <c r="L100" s="217"/>
      <c r="M100" s="217"/>
      <c r="N100" s="217"/>
      <c r="O100" s="217"/>
      <c r="P100" s="217"/>
      <c r="Q100" s="217"/>
      <c r="R100" s="217"/>
      <c r="S100" s="217"/>
      <c r="T100" s="217"/>
      <c r="U100" s="217"/>
      <c r="V100" s="217"/>
      <c r="W100" s="217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119</v>
      </c>
      <c r="AH100" s="208">
        <v>0</v>
      </c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ht="22.5" outlineLevel="1" x14ac:dyDescent="0.2">
      <c r="A101" s="227">
        <v>35</v>
      </c>
      <c r="B101" s="228" t="s">
        <v>278</v>
      </c>
      <c r="C101" s="243" t="s">
        <v>279</v>
      </c>
      <c r="D101" s="229" t="s">
        <v>193</v>
      </c>
      <c r="E101" s="230">
        <v>170</v>
      </c>
      <c r="F101" s="231"/>
      <c r="G101" s="232">
        <f>ROUND(E101*F101,2)</f>
        <v>0</v>
      </c>
      <c r="H101" s="231"/>
      <c r="I101" s="232">
        <f>ROUND(E101*H101,2)</f>
        <v>0</v>
      </c>
      <c r="J101" s="231"/>
      <c r="K101" s="232">
        <f>ROUND(E101*J101,2)</f>
        <v>0</v>
      </c>
      <c r="L101" s="232">
        <v>21</v>
      </c>
      <c r="M101" s="232">
        <f>G101*(1+L101/100)</f>
        <v>0</v>
      </c>
      <c r="N101" s="232">
        <v>0</v>
      </c>
      <c r="O101" s="232">
        <f>ROUND(E101*N101,2)</f>
        <v>0</v>
      </c>
      <c r="P101" s="232">
        <v>0</v>
      </c>
      <c r="Q101" s="232">
        <f>ROUND(E101*P101,2)</f>
        <v>0</v>
      </c>
      <c r="R101" s="232" t="s">
        <v>252</v>
      </c>
      <c r="S101" s="232" t="s">
        <v>116</v>
      </c>
      <c r="T101" s="233" t="s">
        <v>116</v>
      </c>
      <c r="U101" s="217">
        <v>0.126</v>
      </c>
      <c r="V101" s="217">
        <f>ROUND(E101*U101,2)</f>
        <v>21.42</v>
      </c>
      <c r="W101" s="217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152</v>
      </c>
      <c r="AH101" s="208"/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outlineLevel="1" x14ac:dyDescent="0.2">
      <c r="A102" s="215"/>
      <c r="B102" s="216"/>
      <c r="C102" s="252" t="s">
        <v>253</v>
      </c>
      <c r="D102" s="250"/>
      <c r="E102" s="250"/>
      <c r="F102" s="250"/>
      <c r="G102" s="250"/>
      <c r="H102" s="217"/>
      <c r="I102" s="217"/>
      <c r="J102" s="217"/>
      <c r="K102" s="217"/>
      <c r="L102" s="217"/>
      <c r="M102" s="217"/>
      <c r="N102" s="217"/>
      <c r="O102" s="217"/>
      <c r="P102" s="217"/>
      <c r="Q102" s="217"/>
      <c r="R102" s="217"/>
      <c r="S102" s="217"/>
      <c r="T102" s="217"/>
      <c r="U102" s="217"/>
      <c r="V102" s="217"/>
      <c r="W102" s="217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 t="s">
        <v>160</v>
      </c>
      <c r="AH102" s="208"/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outlineLevel="1" x14ac:dyDescent="0.2">
      <c r="A103" s="234">
        <v>36</v>
      </c>
      <c r="B103" s="235" t="s">
        <v>280</v>
      </c>
      <c r="C103" s="245" t="s">
        <v>281</v>
      </c>
      <c r="D103" s="236" t="s">
        <v>270</v>
      </c>
      <c r="E103" s="237">
        <v>9</v>
      </c>
      <c r="F103" s="238"/>
      <c r="G103" s="239">
        <f>ROUND(E103*F103,2)</f>
        <v>0</v>
      </c>
      <c r="H103" s="238"/>
      <c r="I103" s="239">
        <f>ROUND(E103*H103,2)</f>
        <v>0</v>
      </c>
      <c r="J103" s="238"/>
      <c r="K103" s="239">
        <f>ROUND(E103*J103,2)</f>
        <v>0</v>
      </c>
      <c r="L103" s="239">
        <v>21</v>
      </c>
      <c r="M103" s="239">
        <f>G103*(1+L103/100)</f>
        <v>0</v>
      </c>
      <c r="N103" s="239">
        <v>2.0000000000000002E-5</v>
      </c>
      <c r="O103" s="239">
        <f>ROUND(E103*N103,2)</f>
        <v>0</v>
      </c>
      <c r="P103" s="239">
        <v>0</v>
      </c>
      <c r="Q103" s="239">
        <f>ROUND(E103*P103,2)</f>
        <v>0</v>
      </c>
      <c r="R103" s="239" t="s">
        <v>252</v>
      </c>
      <c r="S103" s="239" t="s">
        <v>116</v>
      </c>
      <c r="T103" s="240" t="s">
        <v>116</v>
      </c>
      <c r="U103" s="217">
        <v>0.432</v>
      </c>
      <c r="V103" s="217">
        <f>ROUND(E103*U103,2)</f>
        <v>3.89</v>
      </c>
      <c r="W103" s="217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156</v>
      </c>
      <c r="AH103" s="208"/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ht="22.5" outlineLevel="1" x14ac:dyDescent="0.2">
      <c r="A104" s="234">
        <v>37</v>
      </c>
      <c r="B104" s="235" t="s">
        <v>282</v>
      </c>
      <c r="C104" s="245" t="s">
        <v>283</v>
      </c>
      <c r="D104" s="236" t="s">
        <v>270</v>
      </c>
      <c r="E104" s="237">
        <v>2</v>
      </c>
      <c r="F104" s="238"/>
      <c r="G104" s="239">
        <f>ROUND(E104*F104,2)</f>
        <v>0</v>
      </c>
      <c r="H104" s="238"/>
      <c r="I104" s="239">
        <f>ROUND(E104*H104,2)</f>
        <v>0</v>
      </c>
      <c r="J104" s="238"/>
      <c r="K104" s="239">
        <f>ROUND(E104*J104,2)</f>
        <v>0</v>
      </c>
      <c r="L104" s="239">
        <v>21</v>
      </c>
      <c r="M104" s="239">
        <f>G104*(1+L104/100)</f>
        <v>0</v>
      </c>
      <c r="N104" s="239">
        <v>2.2000000000000001E-4</v>
      </c>
      <c r="O104" s="239">
        <f>ROUND(E104*N104,2)</f>
        <v>0</v>
      </c>
      <c r="P104" s="239">
        <v>0</v>
      </c>
      <c r="Q104" s="239">
        <f>ROUND(E104*P104,2)</f>
        <v>0</v>
      </c>
      <c r="R104" s="239" t="s">
        <v>252</v>
      </c>
      <c r="S104" s="239" t="s">
        <v>116</v>
      </c>
      <c r="T104" s="240" t="s">
        <v>116</v>
      </c>
      <c r="U104" s="217">
        <v>1.554</v>
      </c>
      <c r="V104" s="217">
        <f>ROUND(E104*U104,2)</f>
        <v>3.11</v>
      </c>
      <c r="W104" s="217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152</v>
      </c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ht="22.5" outlineLevel="1" x14ac:dyDescent="0.2">
      <c r="A105" s="234">
        <v>38</v>
      </c>
      <c r="B105" s="235" t="s">
        <v>284</v>
      </c>
      <c r="C105" s="245" t="s">
        <v>285</v>
      </c>
      <c r="D105" s="236" t="s">
        <v>270</v>
      </c>
      <c r="E105" s="237">
        <v>2</v>
      </c>
      <c r="F105" s="238"/>
      <c r="G105" s="239">
        <f>ROUND(E105*F105,2)</f>
        <v>0</v>
      </c>
      <c r="H105" s="238"/>
      <c r="I105" s="239">
        <f>ROUND(E105*H105,2)</f>
        <v>0</v>
      </c>
      <c r="J105" s="238"/>
      <c r="K105" s="239">
        <f>ROUND(E105*J105,2)</f>
        <v>0</v>
      </c>
      <c r="L105" s="239">
        <v>21</v>
      </c>
      <c r="M105" s="239">
        <f>G105*(1+L105/100)</f>
        <v>0</v>
      </c>
      <c r="N105" s="239">
        <v>1.1E-4</v>
      </c>
      <c r="O105" s="239">
        <f>ROUND(E105*N105,2)</f>
        <v>0</v>
      </c>
      <c r="P105" s="239">
        <v>0</v>
      </c>
      <c r="Q105" s="239">
        <f>ROUND(E105*P105,2)</f>
        <v>0</v>
      </c>
      <c r="R105" s="239" t="s">
        <v>252</v>
      </c>
      <c r="S105" s="239" t="s">
        <v>116</v>
      </c>
      <c r="T105" s="240" t="s">
        <v>116</v>
      </c>
      <c r="U105" s="217">
        <v>0.70799999999999996</v>
      </c>
      <c r="V105" s="217">
        <f>ROUND(E105*U105,2)</f>
        <v>1.42</v>
      </c>
      <c r="W105" s="217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 t="s">
        <v>156</v>
      </c>
      <c r="AH105" s="208"/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spans="1:60" ht="33.75" outlineLevel="1" x14ac:dyDescent="0.2">
      <c r="A106" s="234">
        <v>39</v>
      </c>
      <c r="B106" s="235" t="s">
        <v>286</v>
      </c>
      <c r="C106" s="245" t="s">
        <v>287</v>
      </c>
      <c r="D106" s="236" t="s">
        <v>270</v>
      </c>
      <c r="E106" s="237">
        <v>9</v>
      </c>
      <c r="F106" s="238"/>
      <c r="G106" s="239">
        <f>ROUND(E106*F106,2)</f>
        <v>0</v>
      </c>
      <c r="H106" s="238"/>
      <c r="I106" s="239">
        <f>ROUND(E106*H106,2)</f>
        <v>0</v>
      </c>
      <c r="J106" s="238"/>
      <c r="K106" s="239">
        <f>ROUND(E106*J106,2)</f>
        <v>0</v>
      </c>
      <c r="L106" s="239">
        <v>21</v>
      </c>
      <c r="M106" s="239">
        <f>G106*(1+L106/100)</f>
        <v>0</v>
      </c>
      <c r="N106" s="239">
        <v>0</v>
      </c>
      <c r="O106" s="239">
        <f>ROUND(E106*N106,2)</f>
        <v>0</v>
      </c>
      <c r="P106" s="239">
        <v>0</v>
      </c>
      <c r="Q106" s="239">
        <f>ROUND(E106*P106,2)</f>
        <v>0</v>
      </c>
      <c r="R106" s="239" t="s">
        <v>252</v>
      </c>
      <c r="S106" s="239" t="s">
        <v>116</v>
      </c>
      <c r="T106" s="240" t="s">
        <v>116</v>
      </c>
      <c r="U106" s="217">
        <v>3.51</v>
      </c>
      <c r="V106" s="217">
        <f>ROUND(E106*U106,2)</f>
        <v>31.59</v>
      </c>
      <c r="W106" s="217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 t="s">
        <v>152</v>
      </c>
      <c r="AH106" s="208"/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outlineLevel="1" x14ac:dyDescent="0.2">
      <c r="A107" s="227">
        <v>40</v>
      </c>
      <c r="B107" s="228" t="s">
        <v>288</v>
      </c>
      <c r="C107" s="243" t="s">
        <v>289</v>
      </c>
      <c r="D107" s="229" t="s">
        <v>193</v>
      </c>
      <c r="E107" s="230">
        <v>212</v>
      </c>
      <c r="F107" s="231"/>
      <c r="G107" s="232">
        <f>ROUND(E107*F107,2)</f>
        <v>0</v>
      </c>
      <c r="H107" s="231"/>
      <c r="I107" s="232">
        <f>ROUND(E107*H107,2)</f>
        <v>0</v>
      </c>
      <c r="J107" s="231"/>
      <c r="K107" s="232">
        <f>ROUND(E107*J107,2)</f>
        <v>0</v>
      </c>
      <c r="L107" s="232">
        <v>21</v>
      </c>
      <c r="M107" s="232">
        <f>G107*(1+L107/100)</f>
        <v>0</v>
      </c>
      <c r="N107" s="232">
        <v>0</v>
      </c>
      <c r="O107" s="232">
        <f>ROUND(E107*N107,2)</f>
        <v>0</v>
      </c>
      <c r="P107" s="232">
        <v>0</v>
      </c>
      <c r="Q107" s="232">
        <f>ROUND(E107*P107,2)</f>
        <v>0</v>
      </c>
      <c r="R107" s="232" t="s">
        <v>252</v>
      </c>
      <c r="S107" s="232" t="s">
        <v>116</v>
      </c>
      <c r="T107" s="233" t="s">
        <v>116</v>
      </c>
      <c r="U107" s="217">
        <v>4.3999999999999997E-2</v>
      </c>
      <c r="V107" s="217">
        <f>ROUND(E107*U107,2)</f>
        <v>9.33</v>
      </c>
      <c r="W107" s="217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 t="s">
        <v>152</v>
      </c>
      <c r="AH107" s="208"/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outlineLevel="1" x14ac:dyDescent="0.2">
      <c r="A108" s="215"/>
      <c r="B108" s="216"/>
      <c r="C108" s="252" t="s">
        <v>290</v>
      </c>
      <c r="D108" s="250"/>
      <c r="E108" s="250"/>
      <c r="F108" s="250"/>
      <c r="G108" s="250"/>
      <c r="H108" s="217"/>
      <c r="I108" s="217"/>
      <c r="J108" s="217"/>
      <c r="K108" s="217"/>
      <c r="L108" s="217"/>
      <c r="M108" s="217"/>
      <c r="N108" s="217"/>
      <c r="O108" s="217"/>
      <c r="P108" s="217"/>
      <c r="Q108" s="217"/>
      <c r="R108" s="217"/>
      <c r="S108" s="217"/>
      <c r="T108" s="217"/>
      <c r="U108" s="217"/>
      <c r="V108" s="217"/>
      <c r="W108" s="217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 t="s">
        <v>160</v>
      </c>
      <c r="AH108" s="208"/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spans="1:60" outlineLevel="1" x14ac:dyDescent="0.2">
      <c r="A109" s="215"/>
      <c r="B109" s="216"/>
      <c r="C109" s="244" t="s">
        <v>291</v>
      </c>
      <c r="D109" s="218"/>
      <c r="E109" s="219">
        <v>212</v>
      </c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 t="s">
        <v>119</v>
      </c>
      <c r="AH109" s="208">
        <v>0</v>
      </c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outlineLevel="1" x14ac:dyDescent="0.2">
      <c r="A110" s="227">
        <v>41</v>
      </c>
      <c r="B110" s="228" t="s">
        <v>292</v>
      </c>
      <c r="C110" s="243" t="s">
        <v>293</v>
      </c>
      <c r="D110" s="229" t="s">
        <v>193</v>
      </c>
      <c r="E110" s="230">
        <v>42</v>
      </c>
      <c r="F110" s="231"/>
      <c r="G110" s="232">
        <f>ROUND(E110*F110,2)</f>
        <v>0</v>
      </c>
      <c r="H110" s="231"/>
      <c r="I110" s="232">
        <f>ROUND(E110*H110,2)</f>
        <v>0</v>
      </c>
      <c r="J110" s="231"/>
      <c r="K110" s="232">
        <f>ROUND(E110*J110,2)</f>
        <v>0</v>
      </c>
      <c r="L110" s="232">
        <v>21</v>
      </c>
      <c r="M110" s="232">
        <f>G110*(1+L110/100)</f>
        <v>0</v>
      </c>
      <c r="N110" s="232">
        <v>0</v>
      </c>
      <c r="O110" s="232">
        <f>ROUND(E110*N110,2)</f>
        <v>0</v>
      </c>
      <c r="P110" s="232">
        <v>0</v>
      </c>
      <c r="Q110" s="232">
        <f>ROUND(E110*P110,2)</f>
        <v>0</v>
      </c>
      <c r="R110" s="232" t="s">
        <v>252</v>
      </c>
      <c r="S110" s="232" t="s">
        <v>116</v>
      </c>
      <c r="T110" s="233" t="s">
        <v>116</v>
      </c>
      <c r="U110" s="217">
        <v>0.15</v>
      </c>
      <c r="V110" s="217">
        <f>ROUND(E110*U110,2)</f>
        <v>6.3</v>
      </c>
      <c r="W110" s="217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 t="s">
        <v>152</v>
      </c>
      <c r="AH110" s="208"/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outlineLevel="1" x14ac:dyDescent="0.2">
      <c r="A111" s="215"/>
      <c r="B111" s="216"/>
      <c r="C111" s="252" t="s">
        <v>294</v>
      </c>
      <c r="D111" s="250"/>
      <c r="E111" s="250"/>
      <c r="F111" s="250"/>
      <c r="G111" s="250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 t="s">
        <v>160</v>
      </c>
      <c r="AH111" s="208"/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spans="1:60" outlineLevel="1" x14ac:dyDescent="0.2">
      <c r="A112" s="227">
        <v>42</v>
      </c>
      <c r="B112" s="228" t="s">
        <v>295</v>
      </c>
      <c r="C112" s="243" t="s">
        <v>296</v>
      </c>
      <c r="D112" s="229" t="s">
        <v>193</v>
      </c>
      <c r="E112" s="230">
        <v>170</v>
      </c>
      <c r="F112" s="231"/>
      <c r="G112" s="232">
        <f>ROUND(E112*F112,2)</f>
        <v>0</v>
      </c>
      <c r="H112" s="231"/>
      <c r="I112" s="232">
        <f>ROUND(E112*H112,2)</f>
        <v>0</v>
      </c>
      <c r="J112" s="231"/>
      <c r="K112" s="232">
        <f>ROUND(E112*J112,2)</f>
        <v>0</v>
      </c>
      <c r="L112" s="232">
        <v>21</v>
      </c>
      <c r="M112" s="232">
        <f>G112*(1+L112/100)</f>
        <v>0</v>
      </c>
      <c r="N112" s="232">
        <v>0</v>
      </c>
      <c r="O112" s="232">
        <f>ROUND(E112*N112,2)</f>
        <v>0</v>
      </c>
      <c r="P112" s="232">
        <v>0</v>
      </c>
      <c r="Q112" s="232">
        <f>ROUND(E112*P112,2)</f>
        <v>0</v>
      </c>
      <c r="R112" s="232" t="s">
        <v>252</v>
      </c>
      <c r="S112" s="232" t="s">
        <v>116</v>
      </c>
      <c r="T112" s="233" t="s">
        <v>116</v>
      </c>
      <c r="U112" s="217">
        <v>0.21</v>
      </c>
      <c r="V112" s="217">
        <f>ROUND(E112*U112,2)</f>
        <v>35.700000000000003</v>
      </c>
      <c r="W112" s="217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 t="s">
        <v>156</v>
      </c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60" outlineLevel="1" x14ac:dyDescent="0.2">
      <c r="A113" s="215"/>
      <c r="B113" s="216"/>
      <c r="C113" s="252" t="s">
        <v>294</v>
      </c>
      <c r="D113" s="250"/>
      <c r="E113" s="250"/>
      <c r="F113" s="250"/>
      <c r="G113" s="250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 t="s">
        <v>160</v>
      </c>
      <c r="AH113" s="208"/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spans="1:60" outlineLevel="1" x14ac:dyDescent="0.2">
      <c r="A114" s="234">
        <v>43</v>
      </c>
      <c r="B114" s="235" t="s">
        <v>297</v>
      </c>
      <c r="C114" s="245" t="s">
        <v>298</v>
      </c>
      <c r="D114" s="236" t="s">
        <v>270</v>
      </c>
      <c r="E114" s="237">
        <v>9</v>
      </c>
      <c r="F114" s="238"/>
      <c r="G114" s="239">
        <f>ROUND(E114*F114,2)</f>
        <v>0</v>
      </c>
      <c r="H114" s="238"/>
      <c r="I114" s="239">
        <f>ROUND(E114*H114,2)</f>
        <v>0</v>
      </c>
      <c r="J114" s="238"/>
      <c r="K114" s="239">
        <f>ROUND(E114*J114,2)</f>
        <v>0</v>
      </c>
      <c r="L114" s="239">
        <v>21</v>
      </c>
      <c r="M114" s="239">
        <f>G114*(1+L114/100)</f>
        <v>0</v>
      </c>
      <c r="N114" s="239">
        <v>0.51066</v>
      </c>
      <c r="O114" s="239">
        <f>ROUND(E114*N114,2)</f>
        <v>4.5999999999999996</v>
      </c>
      <c r="P114" s="239">
        <v>0</v>
      </c>
      <c r="Q114" s="239">
        <f>ROUND(E114*P114,2)</f>
        <v>0</v>
      </c>
      <c r="R114" s="239" t="s">
        <v>299</v>
      </c>
      <c r="S114" s="239" t="s">
        <v>116</v>
      </c>
      <c r="T114" s="240" t="s">
        <v>116</v>
      </c>
      <c r="U114" s="217">
        <v>1.0986</v>
      </c>
      <c r="V114" s="217">
        <f>ROUND(E114*U114,2)</f>
        <v>9.89</v>
      </c>
      <c r="W114" s="217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 t="s">
        <v>152</v>
      </c>
      <c r="AH114" s="208"/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spans="1:60" outlineLevel="1" x14ac:dyDescent="0.2">
      <c r="A115" s="227">
        <v>44</v>
      </c>
      <c r="B115" s="228" t="s">
        <v>300</v>
      </c>
      <c r="C115" s="243" t="s">
        <v>301</v>
      </c>
      <c r="D115" s="229" t="s">
        <v>270</v>
      </c>
      <c r="E115" s="230">
        <v>9</v>
      </c>
      <c r="F115" s="231"/>
      <c r="G115" s="232">
        <f>ROUND(E115*F115,2)</f>
        <v>0</v>
      </c>
      <c r="H115" s="231"/>
      <c r="I115" s="232">
        <f>ROUND(E115*H115,2)</f>
        <v>0</v>
      </c>
      <c r="J115" s="231"/>
      <c r="K115" s="232">
        <f>ROUND(E115*J115,2)</f>
        <v>0</v>
      </c>
      <c r="L115" s="232">
        <v>21</v>
      </c>
      <c r="M115" s="232">
        <f>G115*(1+L115/100)</f>
        <v>0</v>
      </c>
      <c r="N115" s="232">
        <v>0.11178</v>
      </c>
      <c r="O115" s="232">
        <f>ROUND(E115*N115,2)</f>
        <v>1.01</v>
      </c>
      <c r="P115" s="232">
        <v>0</v>
      </c>
      <c r="Q115" s="232">
        <f>ROUND(E115*P115,2)</f>
        <v>0</v>
      </c>
      <c r="R115" s="232" t="s">
        <v>252</v>
      </c>
      <c r="S115" s="232" t="s">
        <v>116</v>
      </c>
      <c r="T115" s="233" t="s">
        <v>116</v>
      </c>
      <c r="U115" s="217">
        <v>0.86299999999999999</v>
      </c>
      <c r="V115" s="217">
        <f>ROUND(E115*U115,2)</f>
        <v>7.77</v>
      </c>
      <c r="W115" s="217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 t="s">
        <v>156</v>
      </c>
      <c r="AH115" s="208"/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spans="1:60" outlineLevel="1" x14ac:dyDescent="0.2">
      <c r="A116" s="215"/>
      <c r="B116" s="216"/>
      <c r="C116" s="252" t="s">
        <v>302</v>
      </c>
      <c r="D116" s="250"/>
      <c r="E116" s="250"/>
      <c r="F116" s="250"/>
      <c r="G116" s="250"/>
      <c r="H116" s="217"/>
      <c r="I116" s="217"/>
      <c r="J116" s="217"/>
      <c r="K116" s="217"/>
      <c r="L116" s="217"/>
      <c r="M116" s="217"/>
      <c r="N116" s="217"/>
      <c r="O116" s="217"/>
      <c r="P116" s="217"/>
      <c r="Q116" s="217"/>
      <c r="R116" s="217"/>
      <c r="S116" s="217"/>
      <c r="T116" s="217"/>
      <c r="U116" s="217"/>
      <c r="V116" s="217"/>
      <c r="W116" s="217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 t="s">
        <v>160</v>
      </c>
      <c r="AH116" s="208"/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spans="1:60" outlineLevel="1" x14ac:dyDescent="0.2">
      <c r="A117" s="227">
        <v>45</v>
      </c>
      <c r="B117" s="228" t="s">
        <v>303</v>
      </c>
      <c r="C117" s="243" t="s">
        <v>304</v>
      </c>
      <c r="D117" s="229" t="s">
        <v>270</v>
      </c>
      <c r="E117" s="230">
        <v>2</v>
      </c>
      <c r="F117" s="231"/>
      <c r="G117" s="232">
        <f>ROUND(E117*F117,2)</f>
        <v>0</v>
      </c>
      <c r="H117" s="231"/>
      <c r="I117" s="232">
        <f>ROUND(E117*H117,2)</f>
        <v>0</v>
      </c>
      <c r="J117" s="231"/>
      <c r="K117" s="232">
        <f>ROUND(E117*J117,2)</f>
        <v>0</v>
      </c>
      <c r="L117" s="232">
        <v>21</v>
      </c>
      <c r="M117" s="232">
        <f>G117*(1+L117/100)</f>
        <v>0</v>
      </c>
      <c r="N117" s="232">
        <v>0.29823</v>
      </c>
      <c r="O117" s="232">
        <f>ROUND(E117*N117,2)</f>
        <v>0.6</v>
      </c>
      <c r="P117" s="232">
        <v>0</v>
      </c>
      <c r="Q117" s="232">
        <f>ROUND(E117*P117,2)</f>
        <v>0</v>
      </c>
      <c r="R117" s="232" t="s">
        <v>252</v>
      </c>
      <c r="S117" s="232" t="s">
        <v>116</v>
      </c>
      <c r="T117" s="233" t="s">
        <v>116</v>
      </c>
      <c r="U117" s="217">
        <v>1.1819999999999999</v>
      </c>
      <c r="V117" s="217">
        <f>ROUND(E117*U117,2)</f>
        <v>2.36</v>
      </c>
      <c r="W117" s="217"/>
      <c r="X117" s="208"/>
      <c r="Y117" s="208"/>
      <c r="Z117" s="208"/>
      <c r="AA117" s="208"/>
      <c r="AB117" s="208"/>
      <c r="AC117" s="208"/>
      <c r="AD117" s="208"/>
      <c r="AE117" s="208"/>
      <c r="AF117" s="208"/>
      <c r="AG117" s="208" t="s">
        <v>156</v>
      </c>
      <c r="AH117" s="208"/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spans="1:60" outlineLevel="1" x14ac:dyDescent="0.2">
      <c r="A118" s="215"/>
      <c r="B118" s="216"/>
      <c r="C118" s="252" t="s">
        <v>302</v>
      </c>
      <c r="D118" s="250"/>
      <c r="E118" s="250"/>
      <c r="F118" s="250"/>
      <c r="G118" s="250"/>
      <c r="H118" s="217"/>
      <c r="I118" s="217"/>
      <c r="J118" s="217"/>
      <c r="K118" s="217"/>
      <c r="L118" s="217"/>
      <c r="M118" s="217"/>
      <c r="N118" s="217"/>
      <c r="O118" s="217"/>
      <c r="P118" s="217"/>
      <c r="Q118" s="217"/>
      <c r="R118" s="217"/>
      <c r="S118" s="217"/>
      <c r="T118" s="217"/>
      <c r="U118" s="217"/>
      <c r="V118" s="217"/>
      <c r="W118" s="217"/>
      <c r="X118" s="208"/>
      <c r="Y118" s="208"/>
      <c r="Z118" s="208"/>
      <c r="AA118" s="208"/>
      <c r="AB118" s="208"/>
      <c r="AC118" s="208"/>
      <c r="AD118" s="208"/>
      <c r="AE118" s="208"/>
      <c r="AF118" s="208"/>
      <c r="AG118" s="208" t="s">
        <v>160</v>
      </c>
      <c r="AH118" s="208"/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spans="1:60" outlineLevel="1" x14ac:dyDescent="0.2">
      <c r="A119" s="227">
        <v>46</v>
      </c>
      <c r="B119" s="228" t="s">
        <v>305</v>
      </c>
      <c r="C119" s="243" t="s">
        <v>306</v>
      </c>
      <c r="D119" s="229" t="s">
        <v>193</v>
      </c>
      <c r="E119" s="230">
        <v>202</v>
      </c>
      <c r="F119" s="231"/>
      <c r="G119" s="232">
        <f>ROUND(E119*F119,2)</f>
        <v>0</v>
      </c>
      <c r="H119" s="231"/>
      <c r="I119" s="232">
        <f>ROUND(E119*H119,2)</f>
        <v>0</v>
      </c>
      <c r="J119" s="231"/>
      <c r="K119" s="232">
        <f>ROUND(E119*J119,2)</f>
        <v>0</v>
      </c>
      <c r="L119" s="232">
        <v>21</v>
      </c>
      <c r="M119" s="232">
        <f>G119*(1+L119/100)</f>
        <v>0</v>
      </c>
      <c r="N119" s="232">
        <v>0</v>
      </c>
      <c r="O119" s="232">
        <f>ROUND(E119*N119,2)</f>
        <v>0</v>
      </c>
      <c r="P119" s="232">
        <v>0</v>
      </c>
      <c r="Q119" s="232">
        <f>ROUND(E119*P119,2)</f>
        <v>0</v>
      </c>
      <c r="R119" s="232" t="s">
        <v>252</v>
      </c>
      <c r="S119" s="232" t="s">
        <v>116</v>
      </c>
      <c r="T119" s="233" t="s">
        <v>116</v>
      </c>
      <c r="U119" s="217">
        <v>2.5999999999999999E-2</v>
      </c>
      <c r="V119" s="217">
        <f>ROUND(E119*U119,2)</f>
        <v>5.25</v>
      </c>
      <c r="W119" s="217"/>
      <c r="X119" s="208"/>
      <c r="Y119" s="208"/>
      <c r="Z119" s="208"/>
      <c r="AA119" s="208"/>
      <c r="AB119" s="208"/>
      <c r="AC119" s="208"/>
      <c r="AD119" s="208"/>
      <c r="AE119" s="208"/>
      <c r="AF119" s="208"/>
      <c r="AG119" s="208" t="s">
        <v>152</v>
      </c>
      <c r="AH119" s="208"/>
      <c r="AI119" s="208"/>
      <c r="AJ119" s="208"/>
      <c r="AK119" s="208"/>
      <c r="AL119" s="208"/>
      <c r="AM119" s="208"/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208"/>
      <c r="BE119" s="208"/>
      <c r="BF119" s="208"/>
      <c r="BG119" s="208"/>
      <c r="BH119" s="208"/>
    </row>
    <row r="120" spans="1:60" outlineLevel="1" x14ac:dyDescent="0.2">
      <c r="A120" s="215"/>
      <c r="B120" s="216"/>
      <c r="C120" s="244" t="s">
        <v>307</v>
      </c>
      <c r="D120" s="218"/>
      <c r="E120" s="219">
        <v>202</v>
      </c>
      <c r="F120" s="217"/>
      <c r="G120" s="217"/>
      <c r="H120" s="217"/>
      <c r="I120" s="217"/>
      <c r="J120" s="217"/>
      <c r="K120" s="217"/>
      <c r="L120" s="217"/>
      <c r="M120" s="217"/>
      <c r="N120" s="217"/>
      <c r="O120" s="217"/>
      <c r="P120" s="217"/>
      <c r="Q120" s="217"/>
      <c r="R120" s="217"/>
      <c r="S120" s="217"/>
      <c r="T120" s="217"/>
      <c r="U120" s="217"/>
      <c r="V120" s="217"/>
      <c r="W120" s="217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 t="s">
        <v>119</v>
      </c>
      <c r="AH120" s="208">
        <v>0</v>
      </c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208"/>
      <c r="BE120" s="208"/>
      <c r="BF120" s="208"/>
      <c r="BG120" s="208"/>
      <c r="BH120" s="208"/>
    </row>
    <row r="121" spans="1:60" outlineLevel="1" x14ac:dyDescent="0.2">
      <c r="A121" s="227">
        <v>47</v>
      </c>
      <c r="B121" s="228" t="s">
        <v>308</v>
      </c>
      <c r="C121" s="243" t="s">
        <v>309</v>
      </c>
      <c r="D121" s="229" t="s">
        <v>193</v>
      </c>
      <c r="E121" s="230">
        <v>254.4</v>
      </c>
      <c r="F121" s="231"/>
      <c r="G121" s="232">
        <f>ROUND(E121*F121,2)</f>
        <v>0</v>
      </c>
      <c r="H121" s="231"/>
      <c r="I121" s="232">
        <f>ROUND(E121*H121,2)</f>
        <v>0</v>
      </c>
      <c r="J121" s="231"/>
      <c r="K121" s="232">
        <f>ROUND(E121*J121,2)</f>
        <v>0</v>
      </c>
      <c r="L121" s="232">
        <v>21</v>
      </c>
      <c r="M121" s="232">
        <f>G121*(1+L121/100)</f>
        <v>0</v>
      </c>
      <c r="N121" s="232">
        <v>4.0000000000000003E-5</v>
      </c>
      <c r="O121" s="232">
        <f>ROUND(E121*N121,2)</f>
        <v>0.01</v>
      </c>
      <c r="P121" s="232">
        <v>0</v>
      </c>
      <c r="Q121" s="232">
        <f>ROUND(E121*P121,2)</f>
        <v>0</v>
      </c>
      <c r="R121" s="232" t="s">
        <v>252</v>
      </c>
      <c r="S121" s="232" t="s">
        <v>116</v>
      </c>
      <c r="T121" s="233" t="s">
        <v>116</v>
      </c>
      <c r="U121" s="217">
        <v>3.4000000000000002E-2</v>
      </c>
      <c r="V121" s="217">
        <f>ROUND(E121*U121,2)</f>
        <v>8.65</v>
      </c>
      <c r="W121" s="217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 t="s">
        <v>152</v>
      </c>
      <c r="AH121" s="208"/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</row>
    <row r="122" spans="1:60" outlineLevel="1" x14ac:dyDescent="0.2">
      <c r="A122" s="215"/>
      <c r="B122" s="216"/>
      <c r="C122" s="244" t="s">
        <v>310</v>
      </c>
      <c r="D122" s="218"/>
      <c r="E122" s="219">
        <v>254.4</v>
      </c>
      <c r="F122" s="217"/>
      <c r="G122" s="217"/>
      <c r="H122" s="217"/>
      <c r="I122" s="217"/>
      <c r="J122" s="217"/>
      <c r="K122" s="217"/>
      <c r="L122" s="217"/>
      <c r="M122" s="217"/>
      <c r="N122" s="217"/>
      <c r="O122" s="217"/>
      <c r="P122" s="217"/>
      <c r="Q122" s="217"/>
      <c r="R122" s="217"/>
      <c r="S122" s="217"/>
      <c r="T122" s="217"/>
      <c r="U122" s="217"/>
      <c r="V122" s="217"/>
      <c r="W122" s="217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 t="s">
        <v>119</v>
      </c>
      <c r="AH122" s="208">
        <v>0</v>
      </c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</row>
    <row r="123" spans="1:60" outlineLevel="1" x14ac:dyDescent="0.2">
      <c r="A123" s="234">
        <v>48</v>
      </c>
      <c r="B123" s="235" t="s">
        <v>311</v>
      </c>
      <c r="C123" s="245" t="s">
        <v>312</v>
      </c>
      <c r="D123" s="236" t="s">
        <v>313</v>
      </c>
      <c r="E123" s="237">
        <v>1</v>
      </c>
      <c r="F123" s="238"/>
      <c r="G123" s="239">
        <f>ROUND(E123*F123,2)</f>
        <v>0</v>
      </c>
      <c r="H123" s="238"/>
      <c r="I123" s="239">
        <f>ROUND(E123*H123,2)</f>
        <v>0</v>
      </c>
      <c r="J123" s="238"/>
      <c r="K123" s="239">
        <f>ROUND(E123*J123,2)</f>
        <v>0</v>
      </c>
      <c r="L123" s="239">
        <v>21</v>
      </c>
      <c r="M123" s="239">
        <f>G123*(1+L123/100)</f>
        <v>0</v>
      </c>
      <c r="N123" s="239">
        <v>0</v>
      </c>
      <c r="O123" s="239">
        <f>ROUND(E123*N123,2)</f>
        <v>0</v>
      </c>
      <c r="P123" s="239">
        <v>0</v>
      </c>
      <c r="Q123" s="239">
        <f>ROUND(E123*P123,2)</f>
        <v>0</v>
      </c>
      <c r="R123" s="239"/>
      <c r="S123" s="239" t="s">
        <v>314</v>
      </c>
      <c r="T123" s="240" t="s">
        <v>117</v>
      </c>
      <c r="U123" s="217">
        <v>0</v>
      </c>
      <c r="V123" s="217">
        <f>ROUND(E123*U123,2)</f>
        <v>0</v>
      </c>
      <c r="W123" s="217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208" t="s">
        <v>152</v>
      </c>
      <c r="AH123" s="208"/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208"/>
      <c r="BE123" s="208"/>
      <c r="BF123" s="208"/>
      <c r="BG123" s="208"/>
      <c r="BH123" s="208"/>
    </row>
    <row r="124" spans="1:60" ht="22.5" outlineLevel="1" x14ac:dyDescent="0.2">
      <c r="A124" s="227">
        <v>49</v>
      </c>
      <c r="B124" s="228" t="s">
        <v>315</v>
      </c>
      <c r="C124" s="243" t="s">
        <v>316</v>
      </c>
      <c r="D124" s="229" t="s">
        <v>193</v>
      </c>
      <c r="E124" s="230">
        <v>35.200000000000003</v>
      </c>
      <c r="F124" s="231"/>
      <c r="G124" s="232">
        <f>ROUND(E124*F124,2)</f>
        <v>0</v>
      </c>
      <c r="H124" s="231"/>
      <c r="I124" s="232">
        <f>ROUND(E124*H124,2)</f>
        <v>0</v>
      </c>
      <c r="J124" s="231"/>
      <c r="K124" s="232">
        <f>ROUND(E124*J124,2)</f>
        <v>0</v>
      </c>
      <c r="L124" s="232">
        <v>21</v>
      </c>
      <c r="M124" s="232">
        <f>G124*(1+L124/100)</f>
        <v>0</v>
      </c>
      <c r="N124" s="232">
        <v>2.7999999999999998E-4</v>
      </c>
      <c r="O124" s="232">
        <f>ROUND(E124*N124,2)</f>
        <v>0.01</v>
      </c>
      <c r="P124" s="232">
        <v>0</v>
      </c>
      <c r="Q124" s="232">
        <f>ROUND(E124*P124,2)</f>
        <v>0</v>
      </c>
      <c r="R124" s="232" t="s">
        <v>240</v>
      </c>
      <c r="S124" s="232" t="s">
        <v>116</v>
      </c>
      <c r="T124" s="233" t="s">
        <v>116</v>
      </c>
      <c r="U124" s="217">
        <v>0</v>
      </c>
      <c r="V124" s="217">
        <f>ROUND(E124*U124,2)</f>
        <v>0</v>
      </c>
      <c r="W124" s="217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 t="s">
        <v>245</v>
      </c>
      <c r="AH124" s="208"/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208"/>
      <c r="BF124" s="208"/>
      <c r="BG124" s="208"/>
      <c r="BH124" s="208"/>
    </row>
    <row r="125" spans="1:60" outlineLevel="1" x14ac:dyDescent="0.2">
      <c r="A125" s="215"/>
      <c r="B125" s="216"/>
      <c r="C125" s="244" t="s">
        <v>317</v>
      </c>
      <c r="D125" s="218"/>
      <c r="E125" s="219">
        <v>35.200000000000003</v>
      </c>
      <c r="F125" s="217"/>
      <c r="G125" s="217"/>
      <c r="H125" s="217"/>
      <c r="I125" s="217"/>
      <c r="J125" s="217"/>
      <c r="K125" s="217"/>
      <c r="L125" s="217"/>
      <c r="M125" s="217"/>
      <c r="N125" s="217"/>
      <c r="O125" s="217"/>
      <c r="P125" s="217"/>
      <c r="Q125" s="217"/>
      <c r="R125" s="217"/>
      <c r="S125" s="217"/>
      <c r="T125" s="217"/>
      <c r="U125" s="217"/>
      <c r="V125" s="217"/>
      <c r="W125" s="217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 t="s">
        <v>119</v>
      </c>
      <c r="AH125" s="208">
        <v>0</v>
      </c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</row>
    <row r="126" spans="1:60" ht="22.5" outlineLevel="1" x14ac:dyDescent="0.2">
      <c r="A126" s="227">
        <v>50</v>
      </c>
      <c r="B126" s="228" t="s">
        <v>318</v>
      </c>
      <c r="C126" s="243" t="s">
        <v>319</v>
      </c>
      <c r="D126" s="229" t="s">
        <v>193</v>
      </c>
      <c r="E126" s="230">
        <v>187</v>
      </c>
      <c r="F126" s="231"/>
      <c r="G126" s="232">
        <f>ROUND(E126*F126,2)</f>
        <v>0</v>
      </c>
      <c r="H126" s="231"/>
      <c r="I126" s="232">
        <f>ROUND(E126*H126,2)</f>
        <v>0</v>
      </c>
      <c r="J126" s="231"/>
      <c r="K126" s="232">
        <f>ROUND(E126*J126,2)</f>
        <v>0</v>
      </c>
      <c r="L126" s="232">
        <v>21</v>
      </c>
      <c r="M126" s="232">
        <f>G126*(1+L126/100)</f>
        <v>0</v>
      </c>
      <c r="N126" s="232">
        <v>2.14E-3</v>
      </c>
      <c r="O126" s="232">
        <f>ROUND(E126*N126,2)</f>
        <v>0.4</v>
      </c>
      <c r="P126" s="232">
        <v>0</v>
      </c>
      <c r="Q126" s="232">
        <f>ROUND(E126*P126,2)</f>
        <v>0</v>
      </c>
      <c r="R126" s="232" t="s">
        <v>240</v>
      </c>
      <c r="S126" s="232" t="s">
        <v>116</v>
      </c>
      <c r="T126" s="233" t="s">
        <v>116</v>
      </c>
      <c r="U126" s="217">
        <v>0</v>
      </c>
      <c r="V126" s="217">
        <f>ROUND(E126*U126,2)</f>
        <v>0</v>
      </c>
      <c r="W126" s="217"/>
      <c r="X126" s="208"/>
      <c r="Y126" s="208"/>
      <c r="Z126" s="208"/>
      <c r="AA126" s="208"/>
      <c r="AB126" s="208"/>
      <c r="AC126" s="208"/>
      <c r="AD126" s="208"/>
      <c r="AE126" s="208"/>
      <c r="AF126" s="208"/>
      <c r="AG126" s="208" t="s">
        <v>241</v>
      </c>
      <c r="AH126" s="208"/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08"/>
      <c r="AZ126" s="208"/>
      <c r="BA126" s="208"/>
      <c r="BB126" s="208"/>
      <c r="BC126" s="208"/>
      <c r="BD126" s="208"/>
      <c r="BE126" s="208"/>
      <c r="BF126" s="208"/>
      <c r="BG126" s="208"/>
      <c r="BH126" s="208"/>
    </row>
    <row r="127" spans="1:60" outlineLevel="1" x14ac:dyDescent="0.2">
      <c r="A127" s="215"/>
      <c r="B127" s="216"/>
      <c r="C127" s="244" t="s">
        <v>320</v>
      </c>
      <c r="D127" s="218"/>
      <c r="E127" s="219">
        <v>187</v>
      </c>
      <c r="F127" s="217"/>
      <c r="G127" s="217"/>
      <c r="H127" s="217"/>
      <c r="I127" s="217"/>
      <c r="J127" s="217"/>
      <c r="K127" s="217"/>
      <c r="L127" s="217"/>
      <c r="M127" s="217"/>
      <c r="N127" s="217"/>
      <c r="O127" s="217"/>
      <c r="P127" s="217"/>
      <c r="Q127" s="217"/>
      <c r="R127" s="217"/>
      <c r="S127" s="217"/>
      <c r="T127" s="217"/>
      <c r="U127" s="217"/>
      <c r="V127" s="217"/>
      <c r="W127" s="217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 t="s">
        <v>119</v>
      </c>
      <c r="AH127" s="208">
        <v>0</v>
      </c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spans="1:60" ht="22.5" outlineLevel="1" x14ac:dyDescent="0.2">
      <c r="A128" s="234">
        <v>51</v>
      </c>
      <c r="B128" s="235" t="s">
        <v>321</v>
      </c>
      <c r="C128" s="245" t="s">
        <v>322</v>
      </c>
      <c r="D128" s="236" t="s">
        <v>270</v>
      </c>
      <c r="E128" s="237">
        <v>9</v>
      </c>
      <c r="F128" s="238"/>
      <c r="G128" s="239">
        <f>ROUND(E128*F128,2)</f>
        <v>0</v>
      </c>
      <c r="H128" s="238"/>
      <c r="I128" s="239">
        <f>ROUND(E128*H128,2)</f>
        <v>0</v>
      </c>
      <c r="J128" s="238"/>
      <c r="K128" s="239">
        <f>ROUND(E128*J128,2)</f>
        <v>0</v>
      </c>
      <c r="L128" s="239">
        <v>21</v>
      </c>
      <c r="M128" s="239">
        <f>G128*(1+L128/100)</f>
        <v>0</v>
      </c>
      <c r="N128" s="239">
        <v>6.4000000000000001E-2</v>
      </c>
      <c r="O128" s="239">
        <f>ROUND(E128*N128,2)</f>
        <v>0.57999999999999996</v>
      </c>
      <c r="P128" s="239">
        <v>0</v>
      </c>
      <c r="Q128" s="239">
        <f>ROUND(E128*P128,2)</f>
        <v>0</v>
      </c>
      <c r="R128" s="239" t="s">
        <v>240</v>
      </c>
      <c r="S128" s="239" t="s">
        <v>116</v>
      </c>
      <c r="T128" s="240" t="s">
        <v>116</v>
      </c>
      <c r="U128" s="217">
        <v>0</v>
      </c>
      <c r="V128" s="217">
        <f>ROUND(E128*U128,2)</f>
        <v>0</v>
      </c>
      <c r="W128" s="217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 t="s">
        <v>241</v>
      </c>
      <c r="AH128" s="208"/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</row>
    <row r="129" spans="1:60" ht="22.5" outlineLevel="1" x14ac:dyDescent="0.2">
      <c r="A129" s="234">
        <v>52</v>
      </c>
      <c r="B129" s="235" t="s">
        <v>323</v>
      </c>
      <c r="C129" s="245" t="s">
        <v>324</v>
      </c>
      <c r="D129" s="236" t="s">
        <v>270</v>
      </c>
      <c r="E129" s="237">
        <v>9</v>
      </c>
      <c r="F129" s="238"/>
      <c r="G129" s="239">
        <f>ROUND(E129*F129,2)</f>
        <v>0</v>
      </c>
      <c r="H129" s="238"/>
      <c r="I129" s="239">
        <f>ROUND(E129*H129,2)</f>
        <v>0</v>
      </c>
      <c r="J129" s="238"/>
      <c r="K129" s="239">
        <f>ROUND(E129*J129,2)</f>
        <v>0</v>
      </c>
      <c r="L129" s="239">
        <v>21</v>
      </c>
      <c r="M129" s="239">
        <f>G129*(1+L129/100)</f>
        <v>0</v>
      </c>
      <c r="N129" s="239">
        <v>1.1299999999999999E-2</v>
      </c>
      <c r="O129" s="239">
        <f>ROUND(E129*N129,2)</f>
        <v>0.1</v>
      </c>
      <c r="P129" s="239">
        <v>0</v>
      </c>
      <c r="Q129" s="239">
        <f>ROUND(E129*P129,2)</f>
        <v>0</v>
      </c>
      <c r="R129" s="239" t="s">
        <v>240</v>
      </c>
      <c r="S129" s="239" t="s">
        <v>116</v>
      </c>
      <c r="T129" s="240" t="s">
        <v>116</v>
      </c>
      <c r="U129" s="217">
        <v>0</v>
      </c>
      <c r="V129" s="217">
        <f>ROUND(E129*U129,2)</f>
        <v>0</v>
      </c>
      <c r="W129" s="217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 t="s">
        <v>241</v>
      </c>
      <c r="AH129" s="208"/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08"/>
      <c r="AZ129" s="208"/>
      <c r="BA129" s="208"/>
      <c r="BB129" s="208"/>
      <c r="BC129" s="208"/>
      <c r="BD129" s="208"/>
      <c r="BE129" s="208"/>
      <c r="BF129" s="208"/>
      <c r="BG129" s="208"/>
      <c r="BH129" s="208"/>
    </row>
    <row r="130" spans="1:60" ht="33.75" outlineLevel="1" x14ac:dyDescent="0.2">
      <c r="A130" s="234">
        <v>53</v>
      </c>
      <c r="B130" s="235" t="s">
        <v>325</v>
      </c>
      <c r="C130" s="245" t="s">
        <v>326</v>
      </c>
      <c r="D130" s="236" t="s">
        <v>270</v>
      </c>
      <c r="E130" s="237">
        <v>2</v>
      </c>
      <c r="F130" s="238"/>
      <c r="G130" s="239">
        <f>ROUND(E130*F130,2)</f>
        <v>0</v>
      </c>
      <c r="H130" s="238"/>
      <c r="I130" s="239">
        <f>ROUND(E130*H130,2)</f>
        <v>0</v>
      </c>
      <c r="J130" s="238"/>
      <c r="K130" s="239">
        <f>ROUND(E130*J130,2)</f>
        <v>0</v>
      </c>
      <c r="L130" s="239">
        <v>21</v>
      </c>
      <c r="M130" s="239">
        <f>G130*(1+L130/100)</f>
        <v>0</v>
      </c>
      <c r="N130" s="239">
        <v>1.6E-2</v>
      </c>
      <c r="O130" s="239">
        <f>ROUND(E130*N130,2)</f>
        <v>0.03</v>
      </c>
      <c r="P130" s="239">
        <v>0</v>
      </c>
      <c r="Q130" s="239">
        <f>ROUND(E130*P130,2)</f>
        <v>0</v>
      </c>
      <c r="R130" s="239" t="s">
        <v>240</v>
      </c>
      <c r="S130" s="239" t="s">
        <v>116</v>
      </c>
      <c r="T130" s="240" t="s">
        <v>116</v>
      </c>
      <c r="U130" s="217">
        <v>0</v>
      </c>
      <c r="V130" s="217">
        <f>ROUND(E130*U130,2)</f>
        <v>0</v>
      </c>
      <c r="W130" s="217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 t="s">
        <v>241</v>
      </c>
      <c r="AH130" s="208"/>
      <c r="AI130" s="208"/>
      <c r="AJ130" s="208"/>
      <c r="AK130" s="208"/>
      <c r="AL130" s="208"/>
      <c r="AM130" s="208"/>
      <c r="AN130" s="208"/>
      <c r="AO130" s="208"/>
      <c r="AP130" s="208"/>
      <c r="AQ130" s="208"/>
      <c r="AR130" s="208"/>
      <c r="AS130" s="208"/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</row>
    <row r="131" spans="1:60" ht="22.5" outlineLevel="1" x14ac:dyDescent="0.2">
      <c r="A131" s="234">
        <v>54</v>
      </c>
      <c r="B131" s="235" t="s">
        <v>327</v>
      </c>
      <c r="C131" s="245" t="s">
        <v>328</v>
      </c>
      <c r="D131" s="236" t="s">
        <v>270</v>
      </c>
      <c r="E131" s="237">
        <v>9</v>
      </c>
      <c r="F131" s="238"/>
      <c r="G131" s="239">
        <f>ROUND(E131*F131,2)</f>
        <v>0</v>
      </c>
      <c r="H131" s="238"/>
      <c r="I131" s="239">
        <f>ROUND(E131*H131,2)</f>
        <v>0</v>
      </c>
      <c r="J131" s="238"/>
      <c r="K131" s="239">
        <f>ROUND(E131*J131,2)</f>
        <v>0</v>
      </c>
      <c r="L131" s="239">
        <v>21</v>
      </c>
      <c r="M131" s="239">
        <f>G131*(1+L131/100)</f>
        <v>0</v>
      </c>
      <c r="N131" s="239">
        <v>4.7000000000000002E-3</v>
      </c>
      <c r="O131" s="239">
        <f>ROUND(E131*N131,2)</f>
        <v>0.04</v>
      </c>
      <c r="P131" s="239">
        <v>0</v>
      </c>
      <c r="Q131" s="239">
        <f>ROUND(E131*P131,2)</f>
        <v>0</v>
      </c>
      <c r="R131" s="239" t="s">
        <v>240</v>
      </c>
      <c r="S131" s="239" t="s">
        <v>116</v>
      </c>
      <c r="T131" s="240" t="s">
        <v>116</v>
      </c>
      <c r="U131" s="217">
        <v>0</v>
      </c>
      <c r="V131" s="217">
        <f>ROUND(E131*U131,2)</f>
        <v>0</v>
      </c>
      <c r="W131" s="217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 t="s">
        <v>241</v>
      </c>
      <c r="AH131" s="208"/>
      <c r="AI131" s="208"/>
      <c r="AJ131" s="208"/>
      <c r="AK131" s="208"/>
      <c r="AL131" s="208"/>
      <c r="AM131" s="208"/>
      <c r="AN131" s="208"/>
      <c r="AO131" s="208"/>
      <c r="AP131" s="208"/>
      <c r="AQ131" s="208"/>
      <c r="AR131" s="208"/>
      <c r="AS131" s="208"/>
      <c r="AT131" s="208"/>
      <c r="AU131" s="208"/>
      <c r="AV131" s="208"/>
      <c r="AW131" s="208"/>
      <c r="AX131" s="208"/>
      <c r="AY131" s="208"/>
      <c r="AZ131" s="208"/>
      <c r="BA131" s="208"/>
      <c r="BB131" s="208"/>
      <c r="BC131" s="208"/>
      <c r="BD131" s="208"/>
      <c r="BE131" s="208"/>
      <c r="BF131" s="208"/>
      <c r="BG131" s="208"/>
      <c r="BH131" s="208"/>
    </row>
    <row r="132" spans="1:60" ht="22.5" outlineLevel="1" x14ac:dyDescent="0.2">
      <c r="A132" s="234">
        <v>55</v>
      </c>
      <c r="B132" s="235" t="s">
        <v>329</v>
      </c>
      <c r="C132" s="245" t="s">
        <v>330</v>
      </c>
      <c r="D132" s="236" t="s">
        <v>270</v>
      </c>
      <c r="E132" s="237">
        <v>9</v>
      </c>
      <c r="F132" s="238"/>
      <c r="G132" s="239">
        <f>ROUND(E132*F132,2)</f>
        <v>0</v>
      </c>
      <c r="H132" s="238"/>
      <c r="I132" s="239">
        <f>ROUND(E132*H132,2)</f>
        <v>0</v>
      </c>
      <c r="J132" s="238"/>
      <c r="K132" s="239">
        <f>ROUND(E132*J132,2)</f>
        <v>0</v>
      </c>
      <c r="L132" s="239">
        <v>21</v>
      </c>
      <c r="M132" s="239">
        <f>G132*(1+L132/100)</f>
        <v>0</v>
      </c>
      <c r="N132" s="239">
        <v>2.5000000000000001E-3</v>
      </c>
      <c r="O132" s="239">
        <f>ROUND(E132*N132,2)</f>
        <v>0.02</v>
      </c>
      <c r="P132" s="239">
        <v>0</v>
      </c>
      <c r="Q132" s="239">
        <f>ROUND(E132*P132,2)</f>
        <v>0</v>
      </c>
      <c r="R132" s="239" t="s">
        <v>240</v>
      </c>
      <c r="S132" s="239" t="s">
        <v>116</v>
      </c>
      <c r="T132" s="240" t="s">
        <v>116</v>
      </c>
      <c r="U132" s="217">
        <v>0</v>
      </c>
      <c r="V132" s="217">
        <f>ROUND(E132*U132,2)</f>
        <v>0</v>
      </c>
      <c r="W132" s="217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 t="s">
        <v>241</v>
      </c>
      <c r="AH132" s="208"/>
      <c r="AI132" s="208"/>
      <c r="AJ132" s="208"/>
      <c r="AK132" s="208"/>
      <c r="AL132" s="208"/>
      <c r="AM132" s="208"/>
      <c r="AN132" s="208"/>
      <c r="AO132" s="208"/>
      <c r="AP132" s="208"/>
      <c r="AQ132" s="208"/>
      <c r="AR132" s="208"/>
      <c r="AS132" s="208"/>
      <c r="AT132" s="208"/>
      <c r="AU132" s="208"/>
      <c r="AV132" s="208"/>
      <c r="AW132" s="208"/>
      <c r="AX132" s="208"/>
      <c r="AY132" s="208"/>
      <c r="AZ132" s="208"/>
      <c r="BA132" s="208"/>
      <c r="BB132" s="208"/>
      <c r="BC132" s="208"/>
      <c r="BD132" s="208"/>
      <c r="BE132" s="208"/>
      <c r="BF132" s="208"/>
      <c r="BG132" s="208"/>
      <c r="BH132" s="208"/>
    </row>
    <row r="133" spans="1:60" ht="33.75" outlineLevel="1" x14ac:dyDescent="0.2">
      <c r="A133" s="234">
        <v>56</v>
      </c>
      <c r="B133" s="235" t="s">
        <v>331</v>
      </c>
      <c r="C133" s="245" t="s">
        <v>332</v>
      </c>
      <c r="D133" s="236" t="s">
        <v>270</v>
      </c>
      <c r="E133" s="237">
        <v>2</v>
      </c>
      <c r="F133" s="238"/>
      <c r="G133" s="239">
        <f>ROUND(E133*F133,2)</f>
        <v>0</v>
      </c>
      <c r="H133" s="238"/>
      <c r="I133" s="239">
        <f>ROUND(E133*H133,2)</f>
        <v>0</v>
      </c>
      <c r="J133" s="238"/>
      <c r="K133" s="239">
        <f>ROUND(E133*J133,2)</f>
        <v>0</v>
      </c>
      <c r="L133" s="239">
        <v>21</v>
      </c>
      <c r="M133" s="239">
        <f>G133*(1+L133/100)</f>
        <v>0</v>
      </c>
      <c r="N133" s="239">
        <v>4.2500000000000003E-2</v>
      </c>
      <c r="O133" s="239">
        <f>ROUND(E133*N133,2)</f>
        <v>0.09</v>
      </c>
      <c r="P133" s="239">
        <v>0</v>
      </c>
      <c r="Q133" s="239">
        <f>ROUND(E133*P133,2)</f>
        <v>0</v>
      </c>
      <c r="R133" s="239" t="s">
        <v>240</v>
      </c>
      <c r="S133" s="239" t="s">
        <v>116</v>
      </c>
      <c r="T133" s="240" t="s">
        <v>116</v>
      </c>
      <c r="U133" s="217">
        <v>0</v>
      </c>
      <c r="V133" s="217">
        <f>ROUND(E133*U133,2)</f>
        <v>0</v>
      </c>
      <c r="W133" s="217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 t="s">
        <v>241</v>
      </c>
      <c r="AH133" s="208"/>
      <c r="AI133" s="208"/>
      <c r="AJ133" s="208"/>
      <c r="AK133" s="208"/>
      <c r="AL133" s="208"/>
      <c r="AM133" s="208"/>
      <c r="AN133" s="208"/>
      <c r="AO133" s="208"/>
      <c r="AP133" s="208"/>
      <c r="AQ133" s="208"/>
      <c r="AR133" s="208"/>
      <c r="AS133" s="208"/>
      <c r="AT133" s="208"/>
      <c r="AU133" s="208"/>
      <c r="AV133" s="208"/>
      <c r="AW133" s="208"/>
      <c r="AX133" s="208"/>
      <c r="AY133" s="208"/>
      <c r="AZ133" s="208"/>
      <c r="BA133" s="208"/>
      <c r="BB133" s="208"/>
      <c r="BC133" s="208"/>
      <c r="BD133" s="208"/>
      <c r="BE133" s="208"/>
      <c r="BF133" s="208"/>
      <c r="BG133" s="208"/>
      <c r="BH133" s="208"/>
    </row>
    <row r="134" spans="1:60" ht="33.75" outlineLevel="1" x14ac:dyDescent="0.2">
      <c r="A134" s="234">
        <v>57</v>
      </c>
      <c r="B134" s="235" t="s">
        <v>333</v>
      </c>
      <c r="C134" s="245" t="s">
        <v>334</v>
      </c>
      <c r="D134" s="236" t="s">
        <v>270</v>
      </c>
      <c r="E134" s="237">
        <v>2</v>
      </c>
      <c r="F134" s="238"/>
      <c r="G134" s="239">
        <f>ROUND(E134*F134,2)</f>
        <v>0</v>
      </c>
      <c r="H134" s="238"/>
      <c r="I134" s="239">
        <f>ROUND(E134*H134,2)</f>
        <v>0</v>
      </c>
      <c r="J134" s="238"/>
      <c r="K134" s="239">
        <f>ROUND(E134*J134,2)</f>
        <v>0</v>
      </c>
      <c r="L134" s="239">
        <v>21</v>
      </c>
      <c r="M134" s="239">
        <f>G134*(1+L134/100)</f>
        <v>0</v>
      </c>
      <c r="N134" s="239">
        <v>6.0000000000000001E-3</v>
      </c>
      <c r="O134" s="239">
        <f>ROUND(E134*N134,2)</f>
        <v>0.01</v>
      </c>
      <c r="P134" s="239">
        <v>0</v>
      </c>
      <c r="Q134" s="239">
        <f>ROUND(E134*P134,2)</f>
        <v>0</v>
      </c>
      <c r="R134" s="239" t="s">
        <v>240</v>
      </c>
      <c r="S134" s="239" t="s">
        <v>116</v>
      </c>
      <c r="T134" s="240" t="s">
        <v>116</v>
      </c>
      <c r="U134" s="217">
        <v>0</v>
      </c>
      <c r="V134" s="217">
        <f>ROUND(E134*U134,2)</f>
        <v>0</v>
      </c>
      <c r="W134" s="217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 t="s">
        <v>241</v>
      </c>
      <c r="AH134" s="208"/>
      <c r="AI134" s="208"/>
      <c r="AJ134" s="208"/>
      <c r="AK134" s="208"/>
      <c r="AL134" s="208"/>
      <c r="AM134" s="208"/>
      <c r="AN134" s="208"/>
      <c r="AO134" s="208"/>
      <c r="AP134" s="208"/>
      <c r="AQ134" s="208"/>
      <c r="AR134" s="208"/>
      <c r="AS134" s="208"/>
      <c r="AT134" s="208"/>
      <c r="AU134" s="208"/>
      <c r="AV134" s="208"/>
      <c r="AW134" s="208"/>
      <c r="AX134" s="208"/>
      <c r="AY134" s="208"/>
      <c r="AZ134" s="208"/>
      <c r="BA134" s="208"/>
      <c r="BB134" s="208"/>
      <c r="BC134" s="208"/>
      <c r="BD134" s="208"/>
      <c r="BE134" s="208"/>
      <c r="BF134" s="208"/>
      <c r="BG134" s="208"/>
      <c r="BH134" s="208"/>
    </row>
    <row r="135" spans="1:60" ht="22.5" outlineLevel="1" x14ac:dyDescent="0.2">
      <c r="A135" s="234">
        <v>58</v>
      </c>
      <c r="B135" s="235" t="s">
        <v>335</v>
      </c>
      <c r="C135" s="245" t="s">
        <v>336</v>
      </c>
      <c r="D135" s="236" t="s">
        <v>270</v>
      </c>
      <c r="E135" s="237">
        <v>2</v>
      </c>
      <c r="F135" s="238"/>
      <c r="G135" s="239">
        <f>ROUND(E135*F135,2)</f>
        <v>0</v>
      </c>
      <c r="H135" s="238"/>
      <c r="I135" s="239">
        <f>ROUND(E135*H135,2)</f>
        <v>0</v>
      </c>
      <c r="J135" s="238"/>
      <c r="K135" s="239">
        <f>ROUND(E135*J135,2)</f>
        <v>0</v>
      </c>
      <c r="L135" s="239">
        <v>21</v>
      </c>
      <c r="M135" s="239">
        <f>G135*(1+L135/100)</f>
        <v>0</v>
      </c>
      <c r="N135" s="239">
        <v>6.8999999999999999E-3</v>
      </c>
      <c r="O135" s="239">
        <f>ROUND(E135*N135,2)</f>
        <v>0.01</v>
      </c>
      <c r="P135" s="239">
        <v>0</v>
      </c>
      <c r="Q135" s="239">
        <f>ROUND(E135*P135,2)</f>
        <v>0</v>
      </c>
      <c r="R135" s="239" t="s">
        <v>240</v>
      </c>
      <c r="S135" s="239" t="s">
        <v>116</v>
      </c>
      <c r="T135" s="240" t="s">
        <v>116</v>
      </c>
      <c r="U135" s="217">
        <v>0</v>
      </c>
      <c r="V135" s="217">
        <f>ROUND(E135*U135,2)</f>
        <v>0</v>
      </c>
      <c r="W135" s="217"/>
      <c r="X135" s="208"/>
      <c r="Y135" s="208"/>
      <c r="Z135" s="208"/>
      <c r="AA135" s="208"/>
      <c r="AB135" s="208"/>
      <c r="AC135" s="208"/>
      <c r="AD135" s="208"/>
      <c r="AE135" s="208"/>
      <c r="AF135" s="208"/>
      <c r="AG135" s="208" t="s">
        <v>241</v>
      </c>
      <c r="AH135" s="208"/>
      <c r="AI135" s="208"/>
      <c r="AJ135" s="208"/>
      <c r="AK135" s="208"/>
      <c r="AL135" s="208"/>
      <c r="AM135" s="208"/>
      <c r="AN135" s="208"/>
      <c r="AO135" s="208"/>
      <c r="AP135" s="208"/>
      <c r="AQ135" s="208"/>
      <c r="AR135" s="208"/>
      <c r="AS135" s="208"/>
      <c r="AT135" s="208"/>
      <c r="AU135" s="208"/>
      <c r="AV135" s="208"/>
      <c r="AW135" s="208"/>
      <c r="AX135" s="208"/>
      <c r="AY135" s="208"/>
      <c r="AZ135" s="208"/>
      <c r="BA135" s="208"/>
      <c r="BB135" s="208"/>
      <c r="BC135" s="208"/>
      <c r="BD135" s="208"/>
      <c r="BE135" s="208"/>
      <c r="BF135" s="208"/>
      <c r="BG135" s="208"/>
      <c r="BH135" s="208"/>
    </row>
    <row r="136" spans="1:60" ht="33.75" outlineLevel="1" x14ac:dyDescent="0.2">
      <c r="A136" s="234">
        <v>59</v>
      </c>
      <c r="B136" s="235" t="s">
        <v>337</v>
      </c>
      <c r="C136" s="245" t="s">
        <v>338</v>
      </c>
      <c r="D136" s="236" t="s">
        <v>270</v>
      </c>
      <c r="E136" s="237">
        <v>2</v>
      </c>
      <c r="F136" s="238"/>
      <c r="G136" s="239">
        <f>ROUND(E136*F136,2)</f>
        <v>0</v>
      </c>
      <c r="H136" s="238"/>
      <c r="I136" s="239">
        <f>ROUND(E136*H136,2)</f>
        <v>0</v>
      </c>
      <c r="J136" s="238"/>
      <c r="K136" s="239">
        <f>ROUND(E136*J136,2)</f>
        <v>0</v>
      </c>
      <c r="L136" s="239">
        <v>21</v>
      </c>
      <c r="M136" s="239">
        <f>G136*(1+L136/100)</f>
        <v>0</v>
      </c>
      <c r="N136" s="239">
        <v>1.4E-2</v>
      </c>
      <c r="O136" s="239">
        <f>ROUND(E136*N136,2)</f>
        <v>0.03</v>
      </c>
      <c r="P136" s="239">
        <v>0</v>
      </c>
      <c r="Q136" s="239">
        <f>ROUND(E136*P136,2)</f>
        <v>0</v>
      </c>
      <c r="R136" s="239" t="s">
        <v>240</v>
      </c>
      <c r="S136" s="239" t="s">
        <v>116</v>
      </c>
      <c r="T136" s="240" t="s">
        <v>116</v>
      </c>
      <c r="U136" s="217">
        <v>0</v>
      </c>
      <c r="V136" s="217">
        <f>ROUND(E136*U136,2)</f>
        <v>0</v>
      </c>
      <c r="W136" s="217"/>
      <c r="X136" s="208"/>
      <c r="Y136" s="208"/>
      <c r="Z136" s="208"/>
      <c r="AA136" s="208"/>
      <c r="AB136" s="208"/>
      <c r="AC136" s="208"/>
      <c r="AD136" s="208"/>
      <c r="AE136" s="208"/>
      <c r="AF136" s="208"/>
      <c r="AG136" s="208" t="s">
        <v>241</v>
      </c>
      <c r="AH136" s="208"/>
      <c r="AI136" s="208"/>
      <c r="AJ136" s="208"/>
      <c r="AK136" s="208"/>
      <c r="AL136" s="208"/>
      <c r="AM136" s="208"/>
      <c r="AN136" s="208"/>
      <c r="AO136" s="208"/>
      <c r="AP136" s="208"/>
      <c r="AQ136" s="208"/>
      <c r="AR136" s="208"/>
      <c r="AS136" s="208"/>
      <c r="AT136" s="208"/>
      <c r="AU136" s="208"/>
      <c r="AV136" s="208"/>
      <c r="AW136" s="208"/>
      <c r="AX136" s="208"/>
      <c r="AY136" s="208"/>
      <c r="AZ136" s="208"/>
      <c r="BA136" s="208"/>
      <c r="BB136" s="208"/>
      <c r="BC136" s="208"/>
      <c r="BD136" s="208"/>
      <c r="BE136" s="208"/>
      <c r="BF136" s="208"/>
      <c r="BG136" s="208"/>
      <c r="BH136" s="208"/>
    </row>
    <row r="137" spans="1:60" outlineLevel="1" x14ac:dyDescent="0.2">
      <c r="A137" s="227">
        <v>60</v>
      </c>
      <c r="B137" s="228" t="s">
        <v>339</v>
      </c>
      <c r="C137" s="243" t="s">
        <v>340</v>
      </c>
      <c r="D137" s="229" t="s">
        <v>270</v>
      </c>
      <c r="E137" s="230">
        <v>11</v>
      </c>
      <c r="F137" s="231"/>
      <c r="G137" s="232">
        <f>ROUND(E137*F137,2)</f>
        <v>0</v>
      </c>
      <c r="H137" s="231"/>
      <c r="I137" s="232">
        <f>ROUND(E137*H137,2)</f>
        <v>0</v>
      </c>
      <c r="J137" s="231"/>
      <c r="K137" s="232">
        <f>ROUND(E137*J137,2)</f>
        <v>0</v>
      </c>
      <c r="L137" s="232">
        <v>21</v>
      </c>
      <c r="M137" s="232">
        <f>G137*(1+L137/100)</f>
        <v>0</v>
      </c>
      <c r="N137" s="232">
        <v>0</v>
      </c>
      <c r="O137" s="232">
        <f>ROUND(E137*N137,2)</f>
        <v>0</v>
      </c>
      <c r="P137" s="232">
        <v>0</v>
      </c>
      <c r="Q137" s="232">
        <f>ROUND(E137*P137,2)</f>
        <v>0</v>
      </c>
      <c r="R137" s="232" t="s">
        <v>240</v>
      </c>
      <c r="S137" s="232" t="s">
        <v>116</v>
      </c>
      <c r="T137" s="233" t="s">
        <v>116</v>
      </c>
      <c r="U137" s="217">
        <v>0</v>
      </c>
      <c r="V137" s="217">
        <f>ROUND(E137*U137,2)</f>
        <v>0</v>
      </c>
      <c r="W137" s="217"/>
      <c r="X137" s="208"/>
      <c r="Y137" s="208"/>
      <c r="Z137" s="208"/>
      <c r="AA137" s="208"/>
      <c r="AB137" s="208"/>
      <c r="AC137" s="208"/>
      <c r="AD137" s="208"/>
      <c r="AE137" s="208"/>
      <c r="AF137" s="208"/>
      <c r="AG137" s="208" t="s">
        <v>245</v>
      </c>
      <c r="AH137" s="208"/>
      <c r="AI137" s="208"/>
      <c r="AJ137" s="208"/>
      <c r="AK137" s="208"/>
      <c r="AL137" s="208"/>
      <c r="AM137" s="208"/>
      <c r="AN137" s="208"/>
      <c r="AO137" s="208"/>
      <c r="AP137" s="208"/>
      <c r="AQ137" s="208"/>
      <c r="AR137" s="208"/>
      <c r="AS137" s="208"/>
      <c r="AT137" s="208"/>
      <c r="AU137" s="208"/>
      <c r="AV137" s="208"/>
      <c r="AW137" s="208"/>
      <c r="AX137" s="208"/>
      <c r="AY137" s="208"/>
      <c r="AZ137" s="208"/>
      <c r="BA137" s="208"/>
      <c r="BB137" s="208"/>
      <c r="BC137" s="208"/>
      <c r="BD137" s="208"/>
      <c r="BE137" s="208"/>
      <c r="BF137" s="208"/>
      <c r="BG137" s="208"/>
      <c r="BH137" s="208"/>
    </row>
    <row r="138" spans="1:60" outlineLevel="1" x14ac:dyDescent="0.2">
      <c r="A138" s="215"/>
      <c r="B138" s="216"/>
      <c r="C138" s="244" t="s">
        <v>341</v>
      </c>
      <c r="D138" s="218"/>
      <c r="E138" s="219">
        <v>11</v>
      </c>
      <c r="F138" s="217"/>
      <c r="G138" s="217"/>
      <c r="H138" s="217"/>
      <c r="I138" s="217"/>
      <c r="J138" s="217"/>
      <c r="K138" s="217"/>
      <c r="L138" s="217"/>
      <c r="M138" s="217"/>
      <c r="N138" s="217"/>
      <c r="O138" s="217"/>
      <c r="P138" s="217"/>
      <c r="Q138" s="217"/>
      <c r="R138" s="217"/>
      <c r="S138" s="217"/>
      <c r="T138" s="217"/>
      <c r="U138" s="217"/>
      <c r="V138" s="217"/>
      <c r="W138" s="217"/>
      <c r="X138" s="208"/>
      <c r="Y138" s="208"/>
      <c r="Z138" s="208"/>
      <c r="AA138" s="208"/>
      <c r="AB138" s="208"/>
      <c r="AC138" s="208"/>
      <c r="AD138" s="208"/>
      <c r="AE138" s="208"/>
      <c r="AF138" s="208"/>
      <c r="AG138" s="208" t="s">
        <v>119</v>
      </c>
      <c r="AH138" s="208">
        <v>0</v>
      </c>
      <c r="AI138" s="208"/>
      <c r="AJ138" s="208"/>
      <c r="AK138" s="208"/>
      <c r="AL138" s="208"/>
      <c r="AM138" s="208"/>
      <c r="AN138" s="208"/>
      <c r="AO138" s="208"/>
      <c r="AP138" s="208"/>
      <c r="AQ138" s="208"/>
      <c r="AR138" s="208"/>
      <c r="AS138" s="208"/>
      <c r="AT138" s="208"/>
      <c r="AU138" s="208"/>
      <c r="AV138" s="208"/>
      <c r="AW138" s="208"/>
      <c r="AX138" s="208"/>
      <c r="AY138" s="208"/>
      <c r="AZ138" s="208"/>
      <c r="BA138" s="208"/>
      <c r="BB138" s="208"/>
      <c r="BC138" s="208"/>
      <c r="BD138" s="208"/>
      <c r="BE138" s="208"/>
      <c r="BF138" s="208"/>
      <c r="BG138" s="208"/>
      <c r="BH138" s="208"/>
    </row>
    <row r="139" spans="1:60" ht="22.5" outlineLevel="1" x14ac:dyDescent="0.2">
      <c r="A139" s="234">
        <v>61</v>
      </c>
      <c r="B139" s="235" t="s">
        <v>342</v>
      </c>
      <c r="C139" s="245" t="s">
        <v>343</v>
      </c>
      <c r="D139" s="236" t="s">
        <v>270</v>
      </c>
      <c r="E139" s="237">
        <v>9</v>
      </c>
      <c r="F139" s="238"/>
      <c r="G139" s="239">
        <f>ROUND(E139*F139,2)</f>
        <v>0</v>
      </c>
      <c r="H139" s="238"/>
      <c r="I139" s="239">
        <f>ROUND(E139*H139,2)</f>
        <v>0</v>
      </c>
      <c r="J139" s="238"/>
      <c r="K139" s="239">
        <f>ROUND(E139*J139,2)</f>
        <v>0</v>
      </c>
      <c r="L139" s="239">
        <v>21</v>
      </c>
      <c r="M139" s="239">
        <f>G139*(1+L139/100)</f>
        <v>0</v>
      </c>
      <c r="N139" s="239">
        <v>7.3000000000000001E-3</v>
      </c>
      <c r="O139" s="239">
        <f>ROUND(E139*N139,2)</f>
        <v>7.0000000000000007E-2</v>
      </c>
      <c r="P139" s="239">
        <v>0</v>
      </c>
      <c r="Q139" s="239">
        <f>ROUND(E139*P139,2)</f>
        <v>0</v>
      </c>
      <c r="R139" s="239" t="s">
        <v>240</v>
      </c>
      <c r="S139" s="239" t="s">
        <v>116</v>
      </c>
      <c r="T139" s="240" t="s">
        <v>116</v>
      </c>
      <c r="U139" s="217">
        <v>0</v>
      </c>
      <c r="V139" s="217">
        <f>ROUND(E139*U139,2)</f>
        <v>0</v>
      </c>
      <c r="W139" s="217"/>
      <c r="X139" s="208"/>
      <c r="Y139" s="208"/>
      <c r="Z139" s="208"/>
      <c r="AA139" s="208"/>
      <c r="AB139" s="208"/>
      <c r="AC139" s="208"/>
      <c r="AD139" s="208"/>
      <c r="AE139" s="208"/>
      <c r="AF139" s="208"/>
      <c r="AG139" s="208" t="s">
        <v>241</v>
      </c>
      <c r="AH139" s="208"/>
      <c r="AI139" s="208"/>
      <c r="AJ139" s="208"/>
      <c r="AK139" s="208"/>
      <c r="AL139" s="208"/>
      <c r="AM139" s="208"/>
      <c r="AN139" s="208"/>
      <c r="AO139" s="208"/>
      <c r="AP139" s="208"/>
      <c r="AQ139" s="208"/>
      <c r="AR139" s="208"/>
      <c r="AS139" s="208"/>
      <c r="AT139" s="208"/>
      <c r="AU139" s="208"/>
      <c r="AV139" s="208"/>
      <c r="AW139" s="208"/>
      <c r="AX139" s="208"/>
      <c r="AY139" s="208"/>
      <c r="AZ139" s="208"/>
      <c r="BA139" s="208"/>
      <c r="BB139" s="208"/>
      <c r="BC139" s="208"/>
      <c r="BD139" s="208"/>
      <c r="BE139" s="208"/>
      <c r="BF139" s="208"/>
      <c r="BG139" s="208"/>
      <c r="BH139" s="208"/>
    </row>
    <row r="140" spans="1:60" ht="22.5" outlineLevel="1" x14ac:dyDescent="0.2">
      <c r="A140" s="234">
        <v>62</v>
      </c>
      <c r="B140" s="235" t="s">
        <v>344</v>
      </c>
      <c r="C140" s="245" t="s">
        <v>345</v>
      </c>
      <c r="D140" s="236" t="s">
        <v>270</v>
      </c>
      <c r="E140" s="237">
        <v>2</v>
      </c>
      <c r="F140" s="238"/>
      <c r="G140" s="239">
        <f>ROUND(E140*F140,2)</f>
        <v>0</v>
      </c>
      <c r="H140" s="238"/>
      <c r="I140" s="239">
        <f>ROUND(E140*H140,2)</f>
        <v>0</v>
      </c>
      <c r="J140" s="238"/>
      <c r="K140" s="239">
        <f>ROUND(E140*J140,2)</f>
        <v>0</v>
      </c>
      <c r="L140" s="239">
        <v>21</v>
      </c>
      <c r="M140" s="239">
        <f>G140*(1+L140/100)</f>
        <v>0</v>
      </c>
      <c r="N140" s="239">
        <v>1.4E-2</v>
      </c>
      <c r="O140" s="239">
        <f>ROUND(E140*N140,2)</f>
        <v>0.03</v>
      </c>
      <c r="P140" s="239">
        <v>0</v>
      </c>
      <c r="Q140" s="239">
        <f>ROUND(E140*P140,2)</f>
        <v>0</v>
      </c>
      <c r="R140" s="239" t="s">
        <v>240</v>
      </c>
      <c r="S140" s="239" t="s">
        <v>116</v>
      </c>
      <c r="T140" s="240" t="s">
        <v>116</v>
      </c>
      <c r="U140" s="217">
        <v>0</v>
      </c>
      <c r="V140" s="217">
        <f>ROUND(E140*U140,2)</f>
        <v>0</v>
      </c>
      <c r="W140" s="217"/>
      <c r="X140" s="208"/>
      <c r="Y140" s="208"/>
      <c r="Z140" s="208"/>
      <c r="AA140" s="208"/>
      <c r="AB140" s="208"/>
      <c r="AC140" s="208"/>
      <c r="AD140" s="208"/>
      <c r="AE140" s="208"/>
      <c r="AF140" s="208"/>
      <c r="AG140" s="208" t="s">
        <v>241</v>
      </c>
      <c r="AH140" s="208"/>
      <c r="AI140" s="208"/>
      <c r="AJ140" s="208"/>
      <c r="AK140" s="208"/>
      <c r="AL140" s="208"/>
      <c r="AM140" s="208"/>
      <c r="AN140" s="208"/>
      <c r="AO140" s="208"/>
      <c r="AP140" s="208"/>
      <c r="AQ140" s="208"/>
      <c r="AR140" s="208"/>
      <c r="AS140" s="208"/>
      <c r="AT140" s="208"/>
      <c r="AU140" s="208"/>
      <c r="AV140" s="208"/>
      <c r="AW140" s="208"/>
      <c r="AX140" s="208"/>
      <c r="AY140" s="208"/>
      <c r="AZ140" s="208"/>
      <c r="BA140" s="208"/>
      <c r="BB140" s="208"/>
      <c r="BC140" s="208"/>
      <c r="BD140" s="208"/>
      <c r="BE140" s="208"/>
      <c r="BF140" s="208"/>
      <c r="BG140" s="208"/>
      <c r="BH140" s="208"/>
    </row>
    <row r="141" spans="1:60" ht="22.5" outlineLevel="1" x14ac:dyDescent="0.2">
      <c r="A141" s="234">
        <v>63</v>
      </c>
      <c r="B141" s="235" t="s">
        <v>346</v>
      </c>
      <c r="C141" s="245" t="s">
        <v>347</v>
      </c>
      <c r="D141" s="236" t="s">
        <v>270</v>
      </c>
      <c r="E141" s="237">
        <v>2</v>
      </c>
      <c r="F141" s="238"/>
      <c r="G141" s="239">
        <f>ROUND(E141*F141,2)</f>
        <v>0</v>
      </c>
      <c r="H141" s="238"/>
      <c r="I141" s="239">
        <f>ROUND(E141*H141,2)</f>
        <v>0</v>
      </c>
      <c r="J141" s="238"/>
      <c r="K141" s="239">
        <f>ROUND(E141*J141,2)</f>
        <v>0</v>
      </c>
      <c r="L141" s="239">
        <v>21</v>
      </c>
      <c r="M141" s="239">
        <f>G141*(1+L141/100)</f>
        <v>0</v>
      </c>
      <c r="N141" s="239">
        <v>1.78E-2</v>
      </c>
      <c r="O141" s="239">
        <f>ROUND(E141*N141,2)</f>
        <v>0.04</v>
      </c>
      <c r="P141" s="239">
        <v>0</v>
      </c>
      <c r="Q141" s="239">
        <f>ROUND(E141*P141,2)</f>
        <v>0</v>
      </c>
      <c r="R141" s="239" t="s">
        <v>240</v>
      </c>
      <c r="S141" s="239" t="s">
        <v>116</v>
      </c>
      <c r="T141" s="240" t="s">
        <v>116</v>
      </c>
      <c r="U141" s="217">
        <v>0</v>
      </c>
      <c r="V141" s="217">
        <f>ROUND(E141*U141,2)</f>
        <v>0</v>
      </c>
      <c r="W141" s="217"/>
      <c r="X141" s="208"/>
      <c r="Y141" s="208"/>
      <c r="Z141" s="208"/>
      <c r="AA141" s="208"/>
      <c r="AB141" s="208"/>
      <c r="AC141" s="208"/>
      <c r="AD141" s="208"/>
      <c r="AE141" s="208"/>
      <c r="AF141" s="208"/>
      <c r="AG141" s="208" t="s">
        <v>241</v>
      </c>
      <c r="AH141" s="208"/>
      <c r="AI141" s="208"/>
      <c r="AJ141" s="208"/>
      <c r="AK141" s="208"/>
      <c r="AL141" s="208"/>
      <c r="AM141" s="208"/>
      <c r="AN141" s="208"/>
      <c r="AO141" s="208"/>
      <c r="AP141" s="208"/>
      <c r="AQ141" s="208"/>
      <c r="AR141" s="208"/>
      <c r="AS141" s="208"/>
      <c r="AT141" s="208"/>
      <c r="AU141" s="208"/>
      <c r="AV141" s="208"/>
      <c r="AW141" s="208"/>
      <c r="AX141" s="208"/>
      <c r="AY141" s="208"/>
      <c r="AZ141" s="208"/>
      <c r="BA141" s="208"/>
      <c r="BB141" s="208"/>
      <c r="BC141" s="208"/>
      <c r="BD141" s="208"/>
      <c r="BE141" s="208"/>
      <c r="BF141" s="208"/>
      <c r="BG141" s="208"/>
      <c r="BH141" s="208"/>
    </row>
    <row r="142" spans="1:60" ht="22.5" outlineLevel="1" x14ac:dyDescent="0.2">
      <c r="A142" s="234">
        <v>64</v>
      </c>
      <c r="B142" s="235" t="s">
        <v>348</v>
      </c>
      <c r="C142" s="245" t="s">
        <v>349</v>
      </c>
      <c r="D142" s="236" t="s">
        <v>270</v>
      </c>
      <c r="E142" s="237">
        <v>2</v>
      </c>
      <c r="F142" s="238"/>
      <c r="G142" s="239">
        <f>ROUND(E142*F142,2)</f>
        <v>0</v>
      </c>
      <c r="H142" s="238"/>
      <c r="I142" s="239">
        <f>ROUND(E142*H142,2)</f>
        <v>0</v>
      </c>
      <c r="J142" s="238"/>
      <c r="K142" s="239">
        <f>ROUND(E142*J142,2)</f>
        <v>0</v>
      </c>
      <c r="L142" s="239">
        <v>21</v>
      </c>
      <c r="M142" s="239">
        <f>G142*(1+L142/100)</f>
        <v>0</v>
      </c>
      <c r="N142" s="239">
        <v>1.2999999999999999E-2</v>
      </c>
      <c r="O142" s="239">
        <f>ROUND(E142*N142,2)</f>
        <v>0.03</v>
      </c>
      <c r="P142" s="239">
        <v>0</v>
      </c>
      <c r="Q142" s="239">
        <f>ROUND(E142*P142,2)</f>
        <v>0</v>
      </c>
      <c r="R142" s="239" t="s">
        <v>240</v>
      </c>
      <c r="S142" s="239" t="s">
        <v>116</v>
      </c>
      <c r="T142" s="240" t="s">
        <v>116</v>
      </c>
      <c r="U142" s="217">
        <v>0</v>
      </c>
      <c r="V142" s="217">
        <f>ROUND(E142*U142,2)</f>
        <v>0</v>
      </c>
      <c r="W142" s="217"/>
      <c r="X142" s="208"/>
      <c r="Y142" s="208"/>
      <c r="Z142" s="208"/>
      <c r="AA142" s="208"/>
      <c r="AB142" s="208"/>
      <c r="AC142" s="208"/>
      <c r="AD142" s="208"/>
      <c r="AE142" s="208"/>
      <c r="AF142" s="208"/>
      <c r="AG142" s="208" t="s">
        <v>241</v>
      </c>
      <c r="AH142" s="208"/>
      <c r="AI142" s="208"/>
      <c r="AJ142" s="208"/>
      <c r="AK142" s="208"/>
      <c r="AL142" s="208"/>
      <c r="AM142" s="208"/>
      <c r="AN142" s="208"/>
      <c r="AO142" s="208"/>
      <c r="AP142" s="208"/>
      <c r="AQ142" s="208"/>
      <c r="AR142" s="208"/>
      <c r="AS142" s="208"/>
      <c r="AT142" s="208"/>
      <c r="AU142" s="208"/>
      <c r="AV142" s="208"/>
      <c r="AW142" s="208"/>
      <c r="AX142" s="208"/>
      <c r="AY142" s="208"/>
      <c r="AZ142" s="208"/>
      <c r="BA142" s="208"/>
      <c r="BB142" s="208"/>
      <c r="BC142" s="208"/>
      <c r="BD142" s="208"/>
      <c r="BE142" s="208"/>
      <c r="BF142" s="208"/>
      <c r="BG142" s="208"/>
      <c r="BH142" s="208"/>
    </row>
    <row r="143" spans="1:60" outlineLevel="1" x14ac:dyDescent="0.2">
      <c r="A143" s="234">
        <v>65</v>
      </c>
      <c r="B143" s="235" t="s">
        <v>350</v>
      </c>
      <c r="C143" s="245" t="s">
        <v>351</v>
      </c>
      <c r="D143" s="236" t="s">
        <v>352</v>
      </c>
      <c r="E143" s="237">
        <v>2</v>
      </c>
      <c r="F143" s="238"/>
      <c r="G143" s="239">
        <f>ROUND(E143*F143,2)</f>
        <v>0</v>
      </c>
      <c r="H143" s="238"/>
      <c r="I143" s="239">
        <f>ROUND(E143*H143,2)</f>
        <v>0</v>
      </c>
      <c r="J143" s="238"/>
      <c r="K143" s="239">
        <f>ROUND(E143*J143,2)</f>
        <v>0</v>
      </c>
      <c r="L143" s="239">
        <v>21</v>
      </c>
      <c r="M143" s="239">
        <f>G143*(1+L143/100)</f>
        <v>0</v>
      </c>
      <c r="N143" s="239">
        <v>0</v>
      </c>
      <c r="O143" s="239">
        <f>ROUND(E143*N143,2)</f>
        <v>0</v>
      </c>
      <c r="P143" s="239">
        <v>0</v>
      </c>
      <c r="Q143" s="239">
        <f>ROUND(E143*P143,2)</f>
        <v>0</v>
      </c>
      <c r="R143" s="239"/>
      <c r="S143" s="239" t="s">
        <v>314</v>
      </c>
      <c r="T143" s="240" t="s">
        <v>117</v>
      </c>
      <c r="U143" s="217">
        <v>0</v>
      </c>
      <c r="V143" s="217">
        <f>ROUND(E143*U143,2)</f>
        <v>0</v>
      </c>
      <c r="W143" s="217"/>
      <c r="X143" s="208"/>
      <c r="Y143" s="208"/>
      <c r="Z143" s="208"/>
      <c r="AA143" s="208"/>
      <c r="AB143" s="208"/>
      <c r="AC143" s="208"/>
      <c r="AD143" s="208"/>
      <c r="AE143" s="208"/>
      <c r="AF143" s="208"/>
      <c r="AG143" s="208" t="s">
        <v>241</v>
      </c>
      <c r="AH143" s="208"/>
      <c r="AI143" s="208"/>
      <c r="AJ143" s="208"/>
      <c r="AK143" s="208"/>
      <c r="AL143" s="208"/>
      <c r="AM143" s="208"/>
      <c r="AN143" s="208"/>
      <c r="AO143" s="208"/>
      <c r="AP143" s="208"/>
      <c r="AQ143" s="208"/>
      <c r="AR143" s="208"/>
      <c r="AS143" s="208"/>
      <c r="AT143" s="208"/>
      <c r="AU143" s="208"/>
      <c r="AV143" s="208"/>
      <c r="AW143" s="208"/>
      <c r="AX143" s="208"/>
      <c r="AY143" s="208"/>
      <c r="AZ143" s="208"/>
      <c r="BA143" s="208"/>
      <c r="BB143" s="208"/>
      <c r="BC143" s="208"/>
      <c r="BD143" s="208"/>
      <c r="BE143" s="208"/>
      <c r="BF143" s="208"/>
      <c r="BG143" s="208"/>
      <c r="BH143" s="208"/>
    </row>
    <row r="144" spans="1:60" x14ac:dyDescent="0.2">
      <c r="A144" s="221" t="s">
        <v>111</v>
      </c>
      <c r="B144" s="222" t="s">
        <v>74</v>
      </c>
      <c r="C144" s="242" t="s">
        <v>75</v>
      </c>
      <c r="D144" s="223"/>
      <c r="E144" s="224"/>
      <c r="F144" s="225"/>
      <c r="G144" s="225">
        <f>SUMIF(AG145:AG150,"&lt;&gt;NOR",G145:G150)</f>
        <v>0</v>
      </c>
      <c r="H144" s="225"/>
      <c r="I144" s="225">
        <f>SUM(I145:I150)</f>
        <v>0</v>
      </c>
      <c r="J144" s="225"/>
      <c r="K144" s="225">
        <f>SUM(K145:K150)</f>
        <v>0</v>
      </c>
      <c r="L144" s="225"/>
      <c r="M144" s="225">
        <f>SUM(M145:M150)</f>
        <v>0</v>
      </c>
      <c r="N144" s="225"/>
      <c r="O144" s="225">
        <f>SUM(O145:O150)</f>
        <v>0</v>
      </c>
      <c r="P144" s="225"/>
      <c r="Q144" s="225">
        <f>SUM(Q145:Q150)</f>
        <v>0</v>
      </c>
      <c r="R144" s="225"/>
      <c r="S144" s="225"/>
      <c r="T144" s="226"/>
      <c r="U144" s="220"/>
      <c r="V144" s="220">
        <f>SUM(V145:V150)</f>
        <v>41.6</v>
      </c>
      <c r="W144" s="220"/>
      <c r="AG144" t="s">
        <v>112</v>
      </c>
    </row>
    <row r="145" spans="1:60" outlineLevel="1" x14ac:dyDescent="0.2">
      <c r="A145" s="227">
        <v>66</v>
      </c>
      <c r="B145" s="228" t="s">
        <v>353</v>
      </c>
      <c r="C145" s="243" t="s">
        <v>354</v>
      </c>
      <c r="D145" s="229" t="s">
        <v>193</v>
      </c>
      <c r="E145" s="230">
        <v>320</v>
      </c>
      <c r="F145" s="231"/>
      <c r="G145" s="232">
        <f>ROUND(E145*F145,2)</f>
        <v>0</v>
      </c>
      <c r="H145" s="231"/>
      <c r="I145" s="232">
        <f>ROUND(E145*H145,2)</f>
        <v>0</v>
      </c>
      <c r="J145" s="231"/>
      <c r="K145" s="232">
        <f>ROUND(E145*J145,2)</f>
        <v>0</v>
      </c>
      <c r="L145" s="232">
        <v>21</v>
      </c>
      <c r="M145" s="232">
        <f>G145*(1+L145/100)</f>
        <v>0</v>
      </c>
      <c r="N145" s="232">
        <v>0</v>
      </c>
      <c r="O145" s="232">
        <f>ROUND(E145*N145,2)</f>
        <v>0</v>
      </c>
      <c r="P145" s="232">
        <v>0</v>
      </c>
      <c r="Q145" s="232">
        <f>ROUND(E145*P145,2)</f>
        <v>0</v>
      </c>
      <c r="R145" s="232" t="s">
        <v>151</v>
      </c>
      <c r="S145" s="232" t="s">
        <v>116</v>
      </c>
      <c r="T145" s="233" t="s">
        <v>116</v>
      </c>
      <c r="U145" s="217">
        <v>9.2999999999999999E-2</v>
      </c>
      <c r="V145" s="217">
        <f>ROUND(E145*U145,2)</f>
        <v>29.76</v>
      </c>
      <c r="W145" s="217"/>
      <c r="X145" s="208"/>
      <c r="Y145" s="208"/>
      <c r="Z145" s="208"/>
      <c r="AA145" s="208"/>
      <c r="AB145" s="208"/>
      <c r="AC145" s="208"/>
      <c r="AD145" s="208"/>
      <c r="AE145" s="208"/>
      <c r="AF145" s="208"/>
      <c r="AG145" s="208" t="s">
        <v>152</v>
      </c>
      <c r="AH145" s="208"/>
      <c r="AI145" s="208"/>
      <c r="AJ145" s="208"/>
      <c r="AK145" s="208"/>
      <c r="AL145" s="208"/>
      <c r="AM145" s="208"/>
      <c r="AN145" s="208"/>
      <c r="AO145" s="208"/>
      <c r="AP145" s="208"/>
      <c r="AQ145" s="208"/>
      <c r="AR145" s="208"/>
      <c r="AS145" s="208"/>
      <c r="AT145" s="208"/>
      <c r="AU145" s="208"/>
      <c r="AV145" s="208"/>
      <c r="AW145" s="208"/>
      <c r="AX145" s="208"/>
      <c r="AY145" s="208"/>
      <c r="AZ145" s="208"/>
      <c r="BA145" s="208"/>
      <c r="BB145" s="208"/>
      <c r="BC145" s="208"/>
      <c r="BD145" s="208"/>
      <c r="BE145" s="208"/>
      <c r="BF145" s="208"/>
      <c r="BG145" s="208"/>
      <c r="BH145" s="208"/>
    </row>
    <row r="146" spans="1:60" outlineLevel="1" x14ac:dyDescent="0.2">
      <c r="A146" s="215"/>
      <c r="B146" s="216"/>
      <c r="C146" s="252" t="s">
        <v>355</v>
      </c>
      <c r="D146" s="250"/>
      <c r="E146" s="250"/>
      <c r="F146" s="250"/>
      <c r="G146" s="250"/>
      <c r="H146" s="217"/>
      <c r="I146" s="217"/>
      <c r="J146" s="217"/>
      <c r="K146" s="217"/>
      <c r="L146" s="217"/>
      <c r="M146" s="217"/>
      <c r="N146" s="217"/>
      <c r="O146" s="217"/>
      <c r="P146" s="217"/>
      <c r="Q146" s="217"/>
      <c r="R146" s="217"/>
      <c r="S146" s="217"/>
      <c r="T146" s="217"/>
      <c r="U146" s="217"/>
      <c r="V146" s="217"/>
      <c r="W146" s="217"/>
      <c r="X146" s="208"/>
      <c r="Y146" s="208"/>
      <c r="Z146" s="208"/>
      <c r="AA146" s="208"/>
      <c r="AB146" s="208"/>
      <c r="AC146" s="208"/>
      <c r="AD146" s="208"/>
      <c r="AE146" s="208"/>
      <c r="AF146" s="208"/>
      <c r="AG146" s="208" t="s">
        <v>160</v>
      </c>
      <c r="AH146" s="208"/>
      <c r="AI146" s="208"/>
      <c r="AJ146" s="208"/>
      <c r="AK146" s="208"/>
      <c r="AL146" s="208"/>
      <c r="AM146" s="208"/>
      <c r="AN146" s="208"/>
      <c r="AO146" s="208"/>
      <c r="AP146" s="208"/>
      <c r="AQ146" s="208"/>
      <c r="AR146" s="208"/>
      <c r="AS146" s="208"/>
      <c r="AT146" s="208"/>
      <c r="AU146" s="208"/>
      <c r="AV146" s="208"/>
      <c r="AW146" s="208"/>
      <c r="AX146" s="208"/>
      <c r="AY146" s="208"/>
      <c r="AZ146" s="208"/>
      <c r="BA146" s="208"/>
      <c r="BB146" s="208"/>
      <c r="BC146" s="208"/>
      <c r="BD146" s="208"/>
      <c r="BE146" s="208"/>
      <c r="BF146" s="208"/>
      <c r="BG146" s="208"/>
      <c r="BH146" s="208"/>
    </row>
    <row r="147" spans="1:60" outlineLevel="1" x14ac:dyDescent="0.2">
      <c r="A147" s="215"/>
      <c r="B147" s="216"/>
      <c r="C147" s="244" t="s">
        <v>356</v>
      </c>
      <c r="D147" s="218"/>
      <c r="E147" s="219">
        <v>320</v>
      </c>
      <c r="F147" s="217"/>
      <c r="G147" s="217"/>
      <c r="H147" s="217"/>
      <c r="I147" s="217"/>
      <c r="J147" s="217"/>
      <c r="K147" s="217"/>
      <c r="L147" s="217"/>
      <c r="M147" s="217"/>
      <c r="N147" s="217"/>
      <c r="O147" s="217"/>
      <c r="P147" s="217"/>
      <c r="Q147" s="217"/>
      <c r="R147" s="217"/>
      <c r="S147" s="217"/>
      <c r="T147" s="217"/>
      <c r="U147" s="217"/>
      <c r="V147" s="217"/>
      <c r="W147" s="217"/>
      <c r="X147" s="208"/>
      <c r="Y147" s="208"/>
      <c r="Z147" s="208"/>
      <c r="AA147" s="208"/>
      <c r="AB147" s="208"/>
      <c r="AC147" s="208"/>
      <c r="AD147" s="208"/>
      <c r="AE147" s="208"/>
      <c r="AF147" s="208"/>
      <c r="AG147" s="208" t="s">
        <v>119</v>
      </c>
      <c r="AH147" s="208">
        <v>0</v>
      </c>
      <c r="AI147" s="208"/>
      <c r="AJ147" s="208"/>
      <c r="AK147" s="208"/>
      <c r="AL147" s="208"/>
      <c r="AM147" s="208"/>
      <c r="AN147" s="208"/>
      <c r="AO147" s="208"/>
      <c r="AP147" s="208"/>
      <c r="AQ147" s="208"/>
      <c r="AR147" s="208"/>
      <c r="AS147" s="208"/>
      <c r="AT147" s="208"/>
      <c r="AU147" s="208"/>
      <c r="AV147" s="208"/>
      <c r="AW147" s="208"/>
      <c r="AX147" s="208"/>
      <c r="AY147" s="208"/>
      <c r="AZ147" s="208"/>
      <c r="BA147" s="208"/>
      <c r="BB147" s="208"/>
      <c r="BC147" s="208"/>
      <c r="BD147" s="208"/>
      <c r="BE147" s="208"/>
      <c r="BF147" s="208"/>
      <c r="BG147" s="208"/>
      <c r="BH147" s="208"/>
    </row>
    <row r="148" spans="1:60" outlineLevel="1" x14ac:dyDescent="0.2">
      <c r="A148" s="227">
        <v>67</v>
      </c>
      <c r="B148" s="228" t="s">
        <v>357</v>
      </c>
      <c r="C148" s="243" t="s">
        <v>358</v>
      </c>
      <c r="D148" s="229" t="s">
        <v>193</v>
      </c>
      <c r="E148" s="230">
        <v>320</v>
      </c>
      <c r="F148" s="231"/>
      <c r="G148" s="232">
        <f>ROUND(E148*F148,2)</f>
        <v>0</v>
      </c>
      <c r="H148" s="231"/>
      <c r="I148" s="232">
        <f>ROUND(E148*H148,2)</f>
        <v>0</v>
      </c>
      <c r="J148" s="231"/>
      <c r="K148" s="232">
        <f>ROUND(E148*J148,2)</f>
        <v>0</v>
      </c>
      <c r="L148" s="232">
        <v>21</v>
      </c>
      <c r="M148" s="232">
        <f>G148*(1+L148/100)</f>
        <v>0</v>
      </c>
      <c r="N148" s="232">
        <v>0</v>
      </c>
      <c r="O148" s="232">
        <f>ROUND(E148*N148,2)</f>
        <v>0</v>
      </c>
      <c r="P148" s="232">
        <v>0</v>
      </c>
      <c r="Q148" s="232">
        <f>ROUND(E148*P148,2)</f>
        <v>0</v>
      </c>
      <c r="R148" s="232" t="s">
        <v>151</v>
      </c>
      <c r="S148" s="232" t="s">
        <v>116</v>
      </c>
      <c r="T148" s="233" t="s">
        <v>116</v>
      </c>
      <c r="U148" s="217">
        <v>3.6999999999999998E-2</v>
      </c>
      <c r="V148" s="217">
        <f>ROUND(E148*U148,2)</f>
        <v>11.84</v>
      </c>
      <c r="W148" s="217"/>
      <c r="X148" s="208"/>
      <c r="Y148" s="208"/>
      <c r="Z148" s="208"/>
      <c r="AA148" s="208"/>
      <c r="AB148" s="208"/>
      <c r="AC148" s="208"/>
      <c r="AD148" s="208"/>
      <c r="AE148" s="208"/>
      <c r="AF148" s="208"/>
      <c r="AG148" s="208" t="s">
        <v>152</v>
      </c>
      <c r="AH148" s="208"/>
      <c r="AI148" s="208"/>
      <c r="AJ148" s="208"/>
      <c r="AK148" s="208"/>
      <c r="AL148" s="208"/>
      <c r="AM148" s="208"/>
      <c r="AN148" s="208"/>
      <c r="AO148" s="208"/>
      <c r="AP148" s="208"/>
      <c r="AQ148" s="208"/>
      <c r="AR148" s="208"/>
      <c r="AS148" s="208"/>
      <c r="AT148" s="208"/>
      <c r="AU148" s="208"/>
      <c r="AV148" s="208"/>
      <c r="AW148" s="208"/>
      <c r="AX148" s="208"/>
      <c r="AY148" s="208"/>
      <c r="AZ148" s="208"/>
      <c r="BA148" s="208"/>
      <c r="BB148" s="208"/>
      <c r="BC148" s="208"/>
      <c r="BD148" s="208"/>
      <c r="BE148" s="208"/>
      <c r="BF148" s="208"/>
      <c r="BG148" s="208"/>
      <c r="BH148" s="208"/>
    </row>
    <row r="149" spans="1:60" outlineLevel="1" x14ac:dyDescent="0.2">
      <c r="A149" s="215"/>
      <c r="B149" s="216"/>
      <c r="C149" s="252" t="s">
        <v>359</v>
      </c>
      <c r="D149" s="250"/>
      <c r="E149" s="250"/>
      <c r="F149" s="250"/>
      <c r="G149" s="250"/>
      <c r="H149" s="217"/>
      <c r="I149" s="217"/>
      <c r="J149" s="217"/>
      <c r="K149" s="217"/>
      <c r="L149" s="217"/>
      <c r="M149" s="217"/>
      <c r="N149" s="217"/>
      <c r="O149" s="217"/>
      <c r="P149" s="217"/>
      <c r="Q149" s="217"/>
      <c r="R149" s="217"/>
      <c r="S149" s="217"/>
      <c r="T149" s="217"/>
      <c r="U149" s="217"/>
      <c r="V149" s="217"/>
      <c r="W149" s="217"/>
      <c r="X149" s="208"/>
      <c r="Y149" s="208"/>
      <c r="Z149" s="208"/>
      <c r="AA149" s="208"/>
      <c r="AB149" s="208"/>
      <c r="AC149" s="208"/>
      <c r="AD149" s="208"/>
      <c r="AE149" s="208"/>
      <c r="AF149" s="208"/>
      <c r="AG149" s="208" t="s">
        <v>160</v>
      </c>
      <c r="AH149" s="208"/>
      <c r="AI149" s="208"/>
      <c r="AJ149" s="208"/>
      <c r="AK149" s="208"/>
      <c r="AL149" s="208"/>
      <c r="AM149" s="208"/>
      <c r="AN149" s="208"/>
      <c r="AO149" s="208"/>
      <c r="AP149" s="208"/>
      <c r="AQ149" s="208"/>
      <c r="AR149" s="208"/>
      <c r="AS149" s="208"/>
      <c r="AT149" s="208"/>
      <c r="AU149" s="208"/>
      <c r="AV149" s="208"/>
      <c r="AW149" s="208"/>
      <c r="AX149" s="208"/>
      <c r="AY149" s="208"/>
      <c r="AZ149" s="208"/>
      <c r="BA149" s="208"/>
      <c r="BB149" s="208"/>
      <c r="BC149" s="208"/>
      <c r="BD149" s="208"/>
      <c r="BE149" s="208"/>
      <c r="BF149" s="208"/>
      <c r="BG149" s="208"/>
      <c r="BH149" s="208"/>
    </row>
    <row r="150" spans="1:60" outlineLevel="1" x14ac:dyDescent="0.2">
      <c r="A150" s="215"/>
      <c r="B150" s="216"/>
      <c r="C150" s="244" t="s">
        <v>356</v>
      </c>
      <c r="D150" s="218"/>
      <c r="E150" s="219">
        <v>320</v>
      </c>
      <c r="F150" s="217"/>
      <c r="G150" s="217"/>
      <c r="H150" s="217"/>
      <c r="I150" s="217"/>
      <c r="J150" s="217"/>
      <c r="K150" s="217"/>
      <c r="L150" s="217"/>
      <c r="M150" s="217"/>
      <c r="N150" s="217"/>
      <c r="O150" s="217"/>
      <c r="P150" s="217"/>
      <c r="Q150" s="217"/>
      <c r="R150" s="217"/>
      <c r="S150" s="217"/>
      <c r="T150" s="217"/>
      <c r="U150" s="217"/>
      <c r="V150" s="217"/>
      <c r="W150" s="217"/>
      <c r="X150" s="208"/>
      <c r="Y150" s="208"/>
      <c r="Z150" s="208"/>
      <c r="AA150" s="208"/>
      <c r="AB150" s="208"/>
      <c r="AC150" s="208"/>
      <c r="AD150" s="208"/>
      <c r="AE150" s="208"/>
      <c r="AF150" s="208"/>
      <c r="AG150" s="208" t="s">
        <v>119</v>
      </c>
      <c r="AH150" s="208">
        <v>0</v>
      </c>
      <c r="AI150" s="208"/>
      <c r="AJ150" s="208"/>
      <c r="AK150" s="208"/>
      <c r="AL150" s="208"/>
      <c r="AM150" s="208"/>
      <c r="AN150" s="208"/>
      <c r="AO150" s="208"/>
      <c r="AP150" s="208"/>
      <c r="AQ150" s="208"/>
      <c r="AR150" s="208"/>
      <c r="AS150" s="208"/>
      <c r="AT150" s="208"/>
      <c r="AU150" s="208"/>
      <c r="AV150" s="208"/>
      <c r="AW150" s="208"/>
      <c r="AX150" s="208"/>
      <c r="AY150" s="208"/>
      <c r="AZ150" s="208"/>
      <c r="BA150" s="208"/>
      <c r="BB150" s="208"/>
      <c r="BC150" s="208"/>
      <c r="BD150" s="208"/>
      <c r="BE150" s="208"/>
      <c r="BF150" s="208"/>
      <c r="BG150" s="208"/>
      <c r="BH150" s="208"/>
    </row>
    <row r="151" spans="1:60" x14ac:dyDescent="0.2">
      <c r="A151" s="221" t="s">
        <v>111</v>
      </c>
      <c r="B151" s="222" t="s">
        <v>76</v>
      </c>
      <c r="C151" s="242" t="s">
        <v>77</v>
      </c>
      <c r="D151" s="223"/>
      <c r="E151" s="224"/>
      <c r="F151" s="225"/>
      <c r="G151" s="225">
        <f>SUMIF(AG152:AG153,"&lt;&gt;NOR",G152:G153)</f>
        <v>0</v>
      </c>
      <c r="H151" s="225"/>
      <c r="I151" s="225">
        <f>SUM(I152:I153)</f>
        <v>0</v>
      </c>
      <c r="J151" s="225"/>
      <c r="K151" s="225">
        <f>SUM(K152:K153)</f>
        <v>0</v>
      </c>
      <c r="L151" s="225"/>
      <c r="M151" s="225">
        <f>SUM(M152:M153)</f>
        <v>0</v>
      </c>
      <c r="N151" s="225"/>
      <c r="O151" s="225">
        <f>SUM(O152:O153)</f>
        <v>0</v>
      </c>
      <c r="P151" s="225"/>
      <c r="Q151" s="225">
        <f>SUM(Q152:Q153)</f>
        <v>0</v>
      </c>
      <c r="R151" s="225"/>
      <c r="S151" s="225"/>
      <c r="T151" s="226"/>
      <c r="U151" s="220"/>
      <c r="V151" s="220">
        <f>SUM(V152:V153)</f>
        <v>165.43</v>
      </c>
      <c r="W151" s="220"/>
      <c r="AG151" t="s">
        <v>112</v>
      </c>
    </row>
    <row r="152" spans="1:60" ht="22.5" outlineLevel="1" x14ac:dyDescent="0.2">
      <c r="A152" s="227">
        <v>68</v>
      </c>
      <c r="B152" s="228" t="s">
        <v>360</v>
      </c>
      <c r="C152" s="243" t="s">
        <v>361</v>
      </c>
      <c r="D152" s="229" t="s">
        <v>244</v>
      </c>
      <c r="E152" s="230">
        <v>782.17047000000002</v>
      </c>
      <c r="F152" s="231"/>
      <c r="G152" s="232">
        <f>ROUND(E152*F152,2)</f>
        <v>0</v>
      </c>
      <c r="H152" s="231"/>
      <c r="I152" s="232">
        <f>ROUND(E152*H152,2)</f>
        <v>0</v>
      </c>
      <c r="J152" s="231"/>
      <c r="K152" s="232">
        <f>ROUND(E152*J152,2)</f>
        <v>0</v>
      </c>
      <c r="L152" s="232">
        <v>21</v>
      </c>
      <c r="M152" s="232">
        <f>G152*(1+L152/100)</f>
        <v>0</v>
      </c>
      <c r="N152" s="232">
        <v>0</v>
      </c>
      <c r="O152" s="232">
        <f>ROUND(E152*N152,2)</f>
        <v>0</v>
      </c>
      <c r="P152" s="232">
        <v>0</v>
      </c>
      <c r="Q152" s="232">
        <f>ROUND(E152*P152,2)</f>
        <v>0</v>
      </c>
      <c r="R152" s="232" t="s">
        <v>252</v>
      </c>
      <c r="S152" s="232" t="s">
        <v>116</v>
      </c>
      <c r="T152" s="233" t="s">
        <v>116</v>
      </c>
      <c r="U152" s="217">
        <v>0.21149999999999999</v>
      </c>
      <c r="V152" s="217">
        <f>ROUND(E152*U152,2)</f>
        <v>165.43</v>
      </c>
      <c r="W152" s="217"/>
      <c r="X152" s="208"/>
      <c r="Y152" s="208"/>
      <c r="Z152" s="208"/>
      <c r="AA152" s="208"/>
      <c r="AB152" s="208"/>
      <c r="AC152" s="208"/>
      <c r="AD152" s="208"/>
      <c r="AE152" s="208"/>
      <c r="AF152" s="208"/>
      <c r="AG152" s="208" t="s">
        <v>362</v>
      </c>
      <c r="AH152" s="208"/>
      <c r="AI152" s="208"/>
      <c r="AJ152" s="208"/>
      <c r="AK152" s="208"/>
      <c r="AL152" s="208"/>
      <c r="AM152" s="208"/>
      <c r="AN152" s="208"/>
      <c r="AO152" s="208"/>
      <c r="AP152" s="208"/>
      <c r="AQ152" s="208"/>
      <c r="AR152" s="208"/>
      <c r="AS152" s="208"/>
      <c r="AT152" s="208"/>
      <c r="AU152" s="208"/>
      <c r="AV152" s="208"/>
      <c r="AW152" s="208"/>
      <c r="AX152" s="208"/>
      <c r="AY152" s="208"/>
      <c r="AZ152" s="208"/>
      <c r="BA152" s="208"/>
      <c r="BB152" s="208"/>
      <c r="BC152" s="208"/>
      <c r="BD152" s="208"/>
      <c r="BE152" s="208"/>
      <c r="BF152" s="208"/>
      <c r="BG152" s="208"/>
      <c r="BH152" s="208"/>
    </row>
    <row r="153" spans="1:60" outlineLevel="1" x14ac:dyDescent="0.2">
      <c r="A153" s="215"/>
      <c r="B153" s="216"/>
      <c r="C153" s="252" t="s">
        <v>363</v>
      </c>
      <c r="D153" s="250"/>
      <c r="E153" s="250"/>
      <c r="F153" s="250"/>
      <c r="G153" s="250"/>
      <c r="H153" s="217"/>
      <c r="I153" s="217"/>
      <c r="J153" s="217"/>
      <c r="K153" s="217"/>
      <c r="L153" s="217"/>
      <c r="M153" s="217"/>
      <c r="N153" s="217"/>
      <c r="O153" s="217"/>
      <c r="P153" s="217"/>
      <c r="Q153" s="217"/>
      <c r="R153" s="217"/>
      <c r="S153" s="217"/>
      <c r="T153" s="217"/>
      <c r="U153" s="217"/>
      <c r="V153" s="217"/>
      <c r="W153" s="217"/>
      <c r="X153" s="208"/>
      <c r="Y153" s="208"/>
      <c r="Z153" s="208"/>
      <c r="AA153" s="208"/>
      <c r="AB153" s="208"/>
      <c r="AC153" s="208"/>
      <c r="AD153" s="208"/>
      <c r="AE153" s="208"/>
      <c r="AF153" s="208"/>
      <c r="AG153" s="208" t="s">
        <v>160</v>
      </c>
      <c r="AH153" s="208"/>
      <c r="AI153" s="208"/>
      <c r="AJ153" s="208"/>
      <c r="AK153" s="208"/>
      <c r="AL153" s="208"/>
      <c r="AM153" s="208"/>
      <c r="AN153" s="208"/>
      <c r="AO153" s="208"/>
      <c r="AP153" s="208"/>
      <c r="AQ153" s="208"/>
      <c r="AR153" s="208"/>
      <c r="AS153" s="208"/>
      <c r="AT153" s="208"/>
      <c r="AU153" s="208"/>
      <c r="AV153" s="208"/>
      <c r="AW153" s="208"/>
      <c r="AX153" s="208"/>
      <c r="AY153" s="208"/>
      <c r="AZ153" s="208"/>
      <c r="BA153" s="208"/>
      <c r="BB153" s="208"/>
      <c r="BC153" s="208"/>
      <c r="BD153" s="208"/>
      <c r="BE153" s="208"/>
      <c r="BF153" s="208"/>
      <c r="BG153" s="208"/>
      <c r="BH153" s="208"/>
    </row>
    <row r="154" spans="1:60" x14ac:dyDescent="0.2">
      <c r="A154" s="221" t="s">
        <v>111</v>
      </c>
      <c r="B154" s="222" t="s">
        <v>78</v>
      </c>
      <c r="C154" s="242" t="s">
        <v>79</v>
      </c>
      <c r="D154" s="223"/>
      <c r="E154" s="224"/>
      <c r="F154" s="225"/>
      <c r="G154" s="225">
        <f>SUMIF(AG155:AG157,"&lt;&gt;NOR",G155:G157)</f>
        <v>0</v>
      </c>
      <c r="H154" s="225"/>
      <c r="I154" s="225">
        <f>SUM(I155:I157)</f>
        <v>0</v>
      </c>
      <c r="J154" s="225"/>
      <c r="K154" s="225">
        <f>SUM(K155:K157)</f>
        <v>0</v>
      </c>
      <c r="L154" s="225"/>
      <c r="M154" s="225">
        <f>SUM(M155:M157)</f>
        <v>0</v>
      </c>
      <c r="N154" s="225"/>
      <c r="O154" s="225">
        <f>SUM(O155:O157)</f>
        <v>0.27</v>
      </c>
      <c r="P154" s="225"/>
      <c r="Q154" s="225">
        <f>SUM(Q155:Q157)</f>
        <v>0</v>
      </c>
      <c r="R154" s="225"/>
      <c r="S154" s="225"/>
      <c r="T154" s="226"/>
      <c r="U154" s="220"/>
      <c r="V154" s="220">
        <f>SUM(V155:V157)</f>
        <v>5.91</v>
      </c>
      <c r="W154" s="220"/>
      <c r="AG154" t="s">
        <v>112</v>
      </c>
    </row>
    <row r="155" spans="1:60" outlineLevel="1" x14ac:dyDescent="0.2">
      <c r="A155" s="234">
        <v>69</v>
      </c>
      <c r="B155" s="235" t="s">
        <v>364</v>
      </c>
      <c r="C155" s="245" t="s">
        <v>365</v>
      </c>
      <c r="D155" s="236" t="s">
        <v>193</v>
      </c>
      <c r="E155" s="237">
        <v>10</v>
      </c>
      <c r="F155" s="238"/>
      <c r="G155" s="239">
        <f>ROUND(E155*F155,2)</f>
        <v>0</v>
      </c>
      <c r="H155" s="238"/>
      <c r="I155" s="239">
        <f>ROUND(E155*H155,2)</f>
        <v>0</v>
      </c>
      <c r="J155" s="238"/>
      <c r="K155" s="239">
        <f>ROUND(E155*J155,2)</f>
        <v>0</v>
      </c>
      <c r="L155" s="239">
        <v>21</v>
      </c>
      <c r="M155" s="239">
        <f>G155*(1+L155/100)</f>
        <v>0</v>
      </c>
      <c r="N155" s="239">
        <v>2.7119999999999998E-2</v>
      </c>
      <c r="O155" s="239">
        <f>ROUND(E155*N155,2)</f>
        <v>0.27</v>
      </c>
      <c r="P155" s="239">
        <v>0</v>
      </c>
      <c r="Q155" s="239">
        <f>ROUND(E155*P155,2)</f>
        <v>0</v>
      </c>
      <c r="R155" s="239"/>
      <c r="S155" s="239" t="s">
        <v>116</v>
      </c>
      <c r="T155" s="240" t="s">
        <v>116</v>
      </c>
      <c r="U155" s="217">
        <v>0.55900000000000005</v>
      </c>
      <c r="V155" s="217">
        <f>ROUND(E155*U155,2)</f>
        <v>5.59</v>
      </c>
      <c r="W155" s="217"/>
      <c r="X155" s="208"/>
      <c r="Y155" s="208"/>
      <c r="Z155" s="208"/>
      <c r="AA155" s="208"/>
      <c r="AB155" s="208"/>
      <c r="AC155" s="208"/>
      <c r="AD155" s="208"/>
      <c r="AE155" s="208"/>
      <c r="AF155" s="208"/>
      <c r="AG155" s="208" t="s">
        <v>152</v>
      </c>
      <c r="AH155" s="208"/>
      <c r="AI155" s="208"/>
      <c r="AJ155" s="208"/>
      <c r="AK155" s="208"/>
      <c r="AL155" s="208"/>
      <c r="AM155" s="208"/>
      <c r="AN155" s="208"/>
      <c r="AO155" s="208"/>
      <c r="AP155" s="208"/>
      <c r="AQ155" s="208"/>
      <c r="AR155" s="208"/>
      <c r="AS155" s="208"/>
      <c r="AT155" s="208"/>
      <c r="AU155" s="208"/>
      <c r="AV155" s="208"/>
      <c r="AW155" s="208"/>
      <c r="AX155" s="208"/>
      <c r="AY155" s="208"/>
      <c r="AZ155" s="208"/>
      <c r="BA155" s="208"/>
      <c r="BB155" s="208"/>
      <c r="BC155" s="208"/>
      <c r="BD155" s="208"/>
      <c r="BE155" s="208"/>
      <c r="BF155" s="208"/>
      <c r="BG155" s="208"/>
      <c r="BH155" s="208"/>
    </row>
    <row r="156" spans="1:60" outlineLevel="1" x14ac:dyDescent="0.2">
      <c r="A156" s="234">
        <v>70</v>
      </c>
      <c r="B156" s="235" t="s">
        <v>366</v>
      </c>
      <c r="C156" s="245" t="s">
        <v>367</v>
      </c>
      <c r="D156" s="236" t="s">
        <v>270</v>
      </c>
      <c r="E156" s="237">
        <v>2</v>
      </c>
      <c r="F156" s="238"/>
      <c r="G156" s="239">
        <f>ROUND(E156*F156,2)</f>
        <v>0</v>
      </c>
      <c r="H156" s="238"/>
      <c r="I156" s="239">
        <f>ROUND(E156*H156,2)</f>
        <v>0</v>
      </c>
      <c r="J156" s="238"/>
      <c r="K156" s="239">
        <f>ROUND(E156*J156,2)</f>
        <v>0</v>
      </c>
      <c r="L156" s="239">
        <v>21</v>
      </c>
      <c r="M156" s="239">
        <f>G156*(1+L156/100)</f>
        <v>0</v>
      </c>
      <c r="N156" s="239">
        <v>0</v>
      </c>
      <c r="O156" s="239">
        <f>ROUND(E156*N156,2)</f>
        <v>0</v>
      </c>
      <c r="P156" s="239">
        <v>0</v>
      </c>
      <c r="Q156" s="239">
        <f>ROUND(E156*P156,2)</f>
        <v>0</v>
      </c>
      <c r="R156" s="239"/>
      <c r="S156" s="239" t="s">
        <v>116</v>
      </c>
      <c r="T156" s="240" t="s">
        <v>116</v>
      </c>
      <c r="U156" s="217">
        <v>0.16</v>
      </c>
      <c r="V156" s="217">
        <f>ROUND(E156*U156,2)</f>
        <v>0.32</v>
      </c>
      <c r="W156" s="217"/>
      <c r="X156" s="208"/>
      <c r="Y156" s="208"/>
      <c r="Z156" s="208"/>
      <c r="AA156" s="208"/>
      <c r="AB156" s="208"/>
      <c r="AC156" s="208"/>
      <c r="AD156" s="208"/>
      <c r="AE156" s="208"/>
      <c r="AF156" s="208"/>
      <c r="AG156" s="208" t="s">
        <v>152</v>
      </c>
      <c r="AH156" s="208"/>
      <c r="AI156" s="208"/>
      <c r="AJ156" s="208"/>
      <c r="AK156" s="208"/>
      <c r="AL156" s="208"/>
      <c r="AM156" s="208"/>
      <c r="AN156" s="208"/>
      <c r="AO156" s="208"/>
      <c r="AP156" s="208"/>
      <c r="AQ156" s="208"/>
      <c r="AR156" s="208"/>
      <c r="AS156" s="208"/>
      <c r="AT156" s="208"/>
      <c r="AU156" s="208"/>
      <c r="AV156" s="208"/>
      <c r="AW156" s="208"/>
      <c r="AX156" s="208"/>
      <c r="AY156" s="208"/>
      <c r="AZ156" s="208"/>
      <c r="BA156" s="208"/>
      <c r="BB156" s="208"/>
      <c r="BC156" s="208"/>
      <c r="BD156" s="208"/>
      <c r="BE156" s="208"/>
      <c r="BF156" s="208"/>
      <c r="BG156" s="208"/>
      <c r="BH156" s="208"/>
    </row>
    <row r="157" spans="1:60" ht="22.5" outlineLevel="1" x14ac:dyDescent="0.2">
      <c r="A157" s="234">
        <v>71</v>
      </c>
      <c r="B157" s="235" t="s">
        <v>368</v>
      </c>
      <c r="C157" s="245" t="s">
        <v>369</v>
      </c>
      <c r="D157" s="236" t="s">
        <v>270</v>
      </c>
      <c r="E157" s="237">
        <v>2</v>
      </c>
      <c r="F157" s="238"/>
      <c r="G157" s="239">
        <f>ROUND(E157*F157,2)</f>
        <v>0</v>
      </c>
      <c r="H157" s="238"/>
      <c r="I157" s="239">
        <f>ROUND(E157*H157,2)</f>
        <v>0</v>
      </c>
      <c r="J157" s="238"/>
      <c r="K157" s="239">
        <f>ROUND(E157*J157,2)</f>
        <v>0</v>
      </c>
      <c r="L157" s="239">
        <v>21</v>
      </c>
      <c r="M157" s="239">
        <f>G157*(1+L157/100)</f>
        <v>0</v>
      </c>
      <c r="N157" s="239">
        <v>1E-3</v>
      </c>
      <c r="O157" s="239">
        <f>ROUND(E157*N157,2)</f>
        <v>0</v>
      </c>
      <c r="P157" s="239">
        <v>0</v>
      </c>
      <c r="Q157" s="239">
        <f>ROUND(E157*P157,2)</f>
        <v>0</v>
      </c>
      <c r="R157" s="239" t="s">
        <v>240</v>
      </c>
      <c r="S157" s="239" t="s">
        <v>116</v>
      </c>
      <c r="T157" s="240" t="s">
        <v>116</v>
      </c>
      <c r="U157" s="217">
        <v>0</v>
      </c>
      <c r="V157" s="217">
        <f>ROUND(E157*U157,2)</f>
        <v>0</v>
      </c>
      <c r="W157" s="217"/>
      <c r="X157" s="208"/>
      <c r="Y157" s="208"/>
      <c r="Z157" s="208"/>
      <c r="AA157" s="208"/>
      <c r="AB157" s="208"/>
      <c r="AC157" s="208"/>
      <c r="AD157" s="208"/>
      <c r="AE157" s="208"/>
      <c r="AF157" s="208"/>
      <c r="AG157" s="208" t="s">
        <v>241</v>
      </c>
      <c r="AH157" s="208"/>
      <c r="AI157" s="208"/>
      <c r="AJ157" s="208"/>
      <c r="AK157" s="208"/>
      <c r="AL157" s="208"/>
      <c r="AM157" s="208"/>
      <c r="AN157" s="208"/>
      <c r="AO157" s="208"/>
      <c r="AP157" s="208"/>
      <c r="AQ157" s="208"/>
      <c r="AR157" s="208"/>
      <c r="AS157" s="208"/>
      <c r="AT157" s="208"/>
      <c r="AU157" s="208"/>
      <c r="AV157" s="208"/>
      <c r="AW157" s="208"/>
      <c r="AX157" s="208"/>
      <c r="AY157" s="208"/>
      <c r="AZ157" s="208"/>
      <c r="BA157" s="208"/>
      <c r="BB157" s="208"/>
      <c r="BC157" s="208"/>
      <c r="BD157" s="208"/>
      <c r="BE157" s="208"/>
      <c r="BF157" s="208"/>
      <c r="BG157" s="208"/>
      <c r="BH157" s="208"/>
    </row>
    <row r="158" spans="1:60" x14ac:dyDescent="0.2">
      <c r="A158" s="221" t="s">
        <v>111</v>
      </c>
      <c r="B158" s="222" t="s">
        <v>80</v>
      </c>
      <c r="C158" s="242" t="s">
        <v>81</v>
      </c>
      <c r="D158" s="223"/>
      <c r="E158" s="224"/>
      <c r="F158" s="225"/>
      <c r="G158" s="225">
        <f>SUMIF(AG159:AG171,"&lt;&gt;NOR",G159:G171)</f>
        <v>0</v>
      </c>
      <c r="H158" s="225"/>
      <c r="I158" s="225">
        <f>SUM(I159:I171)</f>
        <v>0</v>
      </c>
      <c r="J158" s="225"/>
      <c r="K158" s="225">
        <f>SUM(K159:K171)</f>
        <v>0</v>
      </c>
      <c r="L158" s="225"/>
      <c r="M158" s="225">
        <f>SUM(M159:M171)</f>
        <v>0</v>
      </c>
      <c r="N158" s="225"/>
      <c r="O158" s="225">
        <f>SUM(O159:O171)</f>
        <v>0</v>
      </c>
      <c r="P158" s="225"/>
      <c r="Q158" s="225">
        <f>SUM(Q159:Q171)</f>
        <v>0</v>
      </c>
      <c r="R158" s="225"/>
      <c r="S158" s="225"/>
      <c r="T158" s="226"/>
      <c r="U158" s="220"/>
      <c r="V158" s="220">
        <f>SUM(V159:V171)</f>
        <v>16.63</v>
      </c>
      <c r="W158" s="220"/>
      <c r="AG158" t="s">
        <v>112</v>
      </c>
    </row>
    <row r="159" spans="1:60" outlineLevel="1" x14ac:dyDescent="0.2">
      <c r="A159" s="227">
        <v>72</v>
      </c>
      <c r="B159" s="228" t="s">
        <v>370</v>
      </c>
      <c r="C159" s="243" t="s">
        <v>371</v>
      </c>
      <c r="D159" s="229" t="s">
        <v>244</v>
      </c>
      <c r="E159" s="230">
        <v>110</v>
      </c>
      <c r="F159" s="231"/>
      <c r="G159" s="232">
        <f>ROUND(E159*F159,2)</f>
        <v>0</v>
      </c>
      <c r="H159" s="231"/>
      <c r="I159" s="232">
        <f>ROUND(E159*H159,2)</f>
        <v>0</v>
      </c>
      <c r="J159" s="231"/>
      <c r="K159" s="232">
        <f>ROUND(E159*J159,2)</f>
        <v>0</v>
      </c>
      <c r="L159" s="232">
        <v>21</v>
      </c>
      <c r="M159" s="232">
        <f>G159*(1+L159/100)</f>
        <v>0</v>
      </c>
      <c r="N159" s="232">
        <v>0</v>
      </c>
      <c r="O159" s="232">
        <f>ROUND(E159*N159,2)</f>
        <v>0</v>
      </c>
      <c r="P159" s="232">
        <v>0</v>
      </c>
      <c r="Q159" s="232">
        <f>ROUND(E159*P159,2)</f>
        <v>0</v>
      </c>
      <c r="R159" s="232" t="s">
        <v>372</v>
      </c>
      <c r="S159" s="232" t="s">
        <v>116</v>
      </c>
      <c r="T159" s="233" t="s">
        <v>116</v>
      </c>
      <c r="U159" s="217">
        <v>0</v>
      </c>
      <c r="V159" s="217">
        <f>ROUND(E159*U159,2)</f>
        <v>0</v>
      </c>
      <c r="W159" s="217"/>
      <c r="X159" s="208"/>
      <c r="Y159" s="208"/>
      <c r="Z159" s="208"/>
      <c r="AA159" s="208"/>
      <c r="AB159" s="208"/>
      <c r="AC159" s="208"/>
      <c r="AD159" s="208"/>
      <c r="AE159" s="208"/>
      <c r="AF159" s="208"/>
      <c r="AG159" s="208" t="s">
        <v>152</v>
      </c>
      <c r="AH159" s="208"/>
      <c r="AI159" s="208"/>
      <c r="AJ159" s="208"/>
      <c r="AK159" s="208"/>
      <c r="AL159" s="208"/>
      <c r="AM159" s="208"/>
      <c r="AN159" s="208"/>
      <c r="AO159" s="208"/>
      <c r="AP159" s="208"/>
      <c r="AQ159" s="208"/>
      <c r="AR159" s="208"/>
      <c r="AS159" s="208"/>
      <c r="AT159" s="208"/>
      <c r="AU159" s="208"/>
      <c r="AV159" s="208"/>
      <c r="AW159" s="208"/>
      <c r="AX159" s="208"/>
      <c r="AY159" s="208"/>
      <c r="AZ159" s="208"/>
      <c r="BA159" s="208"/>
      <c r="BB159" s="208"/>
      <c r="BC159" s="208"/>
      <c r="BD159" s="208"/>
      <c r="BE159" s="208"/>
      <c r="BF159" s="208"/>
      <c r="BG159" s="208"/>
      <c r="BH159" s="208"/>
    </row>
    <row r="160" spans="1:60" outlineLevel="1" x14ac:dyDescent="0.2">
      <c r="A160" s="215"/>
      <c r="B160" s="216"/>
      <c r="C160" s="244" t="s">
        <v>373</v>
      </c>
      <c r="D160" s="218"/>
      <c r="E160" s="219">
        <v>110</v>
      </c>
      <c r="F160" s="217"/>
      <c r="G160" s="217"/>
      <c r="H160" s="217"/>
      <c r="I160" s="217"/>
      <c r="J160" s="217"/>
      <c r="K160" s="217"/>
      <c r="L160" s="217"/>
      <c r="M160" s="217"/>
      <c r="N160" s="217"/>
      <c r="O160" s="217"/>
      <c r="P160" s="217"/>
      <c r="Q160" s="217"/>
      <c r="R160" s="217"/>
      <c r="S160" s="217"/>
      <c r="T160" s="217"/>
      <c r="U160" s="217"/>
      <c r="V160" s="217"/>
      <c r="W160" s="217"/>
      <c r="X160" s="208"/>
      <c r="Y160" s="208"/>
      <c r="Z160" s="208"/>
      <c r="AA160" s="208"/>
      <c r="AB160" s="208"/>
      <c r="AC160" s="208"/>
      <c r="AD160" s="208"/>
      <c r="AE160" s="208"/>
      <c r="AF160" s="208"/>
      <c r="AG160" s="208" t="s">
        <v>119</v>
      </c>
      <c r="AH160" s="208">
        <v>5</v>
      </c>
      <c r="AI160" s="208"/>
      <c r="AJ160" s="208"/>
      <c r="AK160" s="208"/>
      <c r="AL160" s="208"/>
      <c r="AM160" s="208"/>
      <c r="AN160" s="208"/>
      <c r="AO160" s="208"/>
      <c r="AP160" s="208"/>
      <c r="AQ160" s="208"/>
      <c r="AR160" s="208"/>
      <c r="AS160" s="208"/>
      <c r="AT160" s="208"/>
      <c r="AU160" s="208"/>
      <c r="AV160" s="208"/>
      <c r="AW160" s="208"/>
      <c r="AX160" s="208"/>
      <c r="AY160" s="208"/>
      <c r="AZ160" s="208"/>
      <c r="BA160" s="208"/>
      <c r="BB160" s="208"/>
      <c r="BC160" s="208"/>
      <c r="BD160" s="208"/>
      <c r="BE160" s="208"/>
      <c r="BF160" s="208"/>
      <c r="BG160" s="208"/>
      <c r="BH160" s="208"/>
    </row>
    <row r="161" spans="1:60" outlineLevel="1" x14ac:dyDescent="0.2">
      <c r="A161" s="227">
        <v>73</v>
      </c>
      <c r="B161" s="228" t="s">
        <v>374</v>
      </c>
      <c r="C161" s="243" t="s">
        <v>375</v>
      </c>
      <c r="D161" s="229" t="s">
        <v>244</v>
      </c>
      <c r="E161" s="230">
        <v>48.4</v>
      </c>
      <c r="F161" s="231"/>
      <c r="G161" s="232">
        <f>ROUND(E161*F161,2)</f>
        <v>0</v>
      </c>
      <c r="H161" s="231"/>
      <c r="I161" s="232">
        <f>ROUND(E161*H161,2)</f>
        <v>0</v>
      </c>
      <c r="J161" s="231"/>
      <c r="K161" s="232">
        <f>ROUND(E161*J161,2)</f>
        <v>0</v>
      </c>
      <c r="L161" s="232">
        <v>21</v>
      </c>
      <c r="M161" s="232">
        <f>G161*(1+L161/100)</f>
        <v>0</v>
      </c>
      <c r="N161" s="232">
        <v>0</v>
      </c>
      <c r="O161" s="232">
        <f>ROUND(E161*N161,2)</f>
        <v>0</v>
      </c>
      <c r="P161" s="232">
        <v>0</v>
      </c>
      <c r="Q161" s="232">
        <f>ROUND(E161*P161,2)</f>
        <v>0</v>
      </c>
      <c r="R161" s="232" t="s">
        <v>372</v>
      </c>
      <c r="S161" s="232" t="s">
        <v>116</v>
      </c>
      <c r="T161" s="233" t="s">
        <v>116</v>
      </c>
      <c r="U161" s="217">
        <v>0</v>
      </c>
      <c r="V161" s="217">
        <f>ROUND(E161*U161,2)</f>
        <v>0</v>
      </c>
      <c r="W161" s="217"/>
      <c r="X161" s="208"/>
      <c r="Y161" s="208"/>
      <c r="Z161" s="208"/>
      <c r="AA161" s="208"/>
      <c r="AB161" s="208"/>
      <c r="AC161" s="208"/>
      <c r="AD161" s="208"/>
      <c r="AE161" s="208"/>
      <c r="AF161" s="208"/>
      <c r="AG161" s="208" t="s">
        <v>152</v>
      </c>
      <c r="AH161" s="208"/>
      <c r="AI161" s="208"/>
      <c r="AJ161" s="208"/>
      <c r="AK161" s="208"/>
      <c r="AL161" s="208"/>
      <c r="AM161" s="208"/>
      <c r="AN161" s="208"/>
      <c r="AO161" s="208"/>
      <c r="AP161" s="208"/>
      <c r="AQ161" s="208"/>
      <c r="AR161" s="208"/>
      <c r="AS161" s="208"/>
      <c r="AT161" s="208"/>
      <c r="AU161" s="208"/>
      <c r="AV161" s="208"/>
      <c r="AW161" s="208"/>
      <c r="AX161" s="208"/>
      <c r="AY161" s="208"/>
      <c r="AZ161" s="208"/>
      <c r="BA161" s="208"/>
      <c r="BB161" s="208"/>
      <c r="BC161" s="208"/>
      <c r="BD161" s="208"/>
      <c r="BE161" s="208"/>
      <c r="BF161" s="208"/>
      <c r="BG161" s="208"/>
      <c r="BH161" s="208"/>
    </row>
    <row r="162" spans="1:60" outlineLevel="1" x14ac:dyDescent="0.2">
      <c r="A162" s="215"/>
      <c r="B162" s="216"/>
      <c r="C162" s="244" t="s">
        <v>376</v>
      </c>
      <c r="D162" s="218"/>
      <c r="E162" s="219">
        <v>26.4</v>
      </c>
      <c r="F162" s="217"/>
      <c r="G162" s="217"/>
      <c r="H162" s="217"/>
      <c r="I162" s="217"/>
      <c r="J162" s="217"/>
      <c r="K162" s="217"/>
      <c r="L162" s="217"/>
      <c r="M162" s="217"/>
      <c r="N162" s="217"/>
      <c r="O162" s="217"/>
      <c r="P162" s="217"/>
      <c r="Q162" s="217"/>
      <c r="R162" s="217"/>
      <c r="S162" s="217"/>
      <c r="T162" s="217"/>
      <c r="U162" s="217"/>
      <c r="V162" s="217"/>
      <c r="W162" s="217"/>
      <c r="X162" s="208"/>
      <c r="Y162" s="208"/>
      <c r="Z162" s="208"/>
      <c r="AA162" s="208"/>
      <c r="AB162" s="208"/>
      <c r="AC162" s="208"/>
      <c r="AD162" s="208"/>
      <c r="AE162" s="208"/>
      <c r="AF162" s="208"/>
      <c r="AG162" s="208" t="s">
        <v>119</v>
      </c>
      <c r="AH162" s="208">
        <v>5</v>
      </c>
      <c r="AI162" s="208"/>
      <c r="AJ162" s="208"/>
      <c r="AK162" s="208"/>
      <c r="AL162" s="208"/>
      <c r="AM162" s="208"/>
      <c r="AN162" s="208"/>
      <c r="AO162" s="208"/>
      <c r="AP162" s="208"/>
      <c r="AQ162" s="208"/>
      <c r="AR162" s="208"/>
      <c r="AS162" s="208"/>
      <c r="AT162" s="208"/>
      <c r="AU162" s="208"/>
      <c r="AV162" s="208"/>
      <c r="AW162" s="208"/>
      <c r="AX162" s="208"/>
      <c r="AY162" s="208"/>
      <c r="AZ162" s="208"/>
      <c r="BA162" s="208"/>
      <c r="BB162" s="208"/>
      <c r="BC162" s="208"/>
      <c r="BD162" s="208"/>
      <c r="BE162" s="208"/>
      <c r="BF162" s="208"/>
      <c r="BG162" s="208"/>
      <c r="BH162" s="208"/>
    </row>
    <row r="163" spans="1:60" outlineLevel="1" x14ac:dyDescent="0.2">
      <c r="A163" s="215"/>
      <c r="B163" s="216"/>
      <c r="C163" s="244" t="s">
        <v>377</v>
      </c>
      <c r="D163" s="218"/>
      <c r="E163" s="219">
        <v>22</v>
      </c>
      <c r="F163" s="217"/>
      <c r="G163" s="217"/>
      <c r="H163" s="217"/>
      <c r="I163" s="217"/>
      <c r="J163" s="217"/>
      <c r="K163" s="217"/>
      <c r="L163" s="217"/>
      <c r="M163" s="217"/>
      <c r="N163" s="217"/>
      <c r="O163" s="217"/>
      <c r="P163" s="217"/>
      <c r="Q163" s="217"/>
      <c r="R163" s="217"/>
      <c r="S163" s="217"/>
      <c r="T163" s="217"/>
      <c r="U163" s="217"/>
      <c r="V163" s="217"/>
      <c r="W163" s="217"/>
      <c r="X163" s="208"/>
      <c r="Y163" s="208"/>
      <c r="Z163" s="208"/>
      <c r="AA163" s="208"/>
      <c r="AB163" s="208"/>
      <c r="AC163" s="208"/>
      <c r="AD163" s="208"/>
      <c r="AE163" s="208"/>
      <c r="AF163" s="208"/>
      <c r="AG163" s="208" t="s">
        <v>119</v>
      </c>
      <c r="AH163" s="208">
        <v>5</v>
      </c>
      <c r="AI163" s="208"/>
      <c r="AJ163" s="208"/>
      <c r="AK163" s="208"/>
      <c r="AL163" s="208"/>
      <c r="AM163" s="208"/>
      <c r="AN163" s="208"/>
      <c r="AO163" s="208"/>
      <c r="AP163" s="208"/>
      <c r="AQ163" s="208"/>
      <c r="AR163" s="208"/>
      <c r="AS163" s="208"/>
      <c r="AT163" s="208"/>
      <c r="AU163" s="208"/>
      <c r="AV163" s="208"/>
      <c r="AW163" s="208"/>
      <c r="AX163" s="208"/>
      <c r="AY163" s="208"/>
      <c r="AZ163" s="208"/>
      <c r="BA163" s="208"/>
      <c r="BB163" s="208"/>
      <c r="BC163" s="208"/>
      <c r="BD163" s="208"/>
      <c r="BE163" s="208"/>
      <c r="BF163" s="208"/>
      <c r="BG163" s="208"/>
      <c r="BH163" s="208"/>
    </row>
    <row r="164" spans="1:60" ht="33.75" outlineLevel="1" x14ac:dyDescent="0.2">
      <c r="A164" s="227">
        <v>74</v>
      </c>
      <c r="B164" s="228" t="s">
        <v>378</v>
      </c>
      <c r="C164" s="243" t="s">
        <v>379</v>
      </c>
      <c r="D164" s="229" t="s">
        <v>244</v>
      </c>
      <c r="E164" s="230">
        <v>158.4</v>
      </c>
      <c r="F164" s="231"/>
      <c r="G164" s="232">
        <f>ROUND(E164*F164,2)</f>
        <v>0</v>
      </c>
      <c r="H164" s="231"/>
      <c r="I164" s="232">
        <f>ROUND(E164*H164,2)</f>
        <v>0</v>
      </c>
      <c r="J164" s="231"/>
      <c r="K164" s="232">
        <f>ROUND(E164*J164,2)</f>
        <v>0</v>
      </c>
      <c r="L164" s="232">
        <v>21</v>
      </c>
      <c r="M164" s="232">
        <f>G164*(1+L164/100)</f>
        <v>0</v>
      </c>
      <c r="N164" s="232">
        <v>0</v>
      </c>
      <c r="O164" s="232">
        <f>ROUND(E164*N164,2)</f>
        <v>0</v>
      </c>
      <c r="P164" s="232">
        <v>0</v>
      </c>
      <c r="Q164" s="232">
        <f>ROUND(E164*P164,2)</f>
        <v>0</v>
      </c>
      <c r="R164" s="232" t="s">
        <v>380</v>
      </c>
      <c r="S164" s="232" t="s">
        <v>116</v>
      </c>
      <c r="T164" s="233" t="s">
        <v>116</v>
      </c>
      <c r="U164" s="217">
        <v>0</v>
      </c>
      <c r="V164" s="217">
        <f>ROUND(E164*U164,2)</f>
        <v>0</v>
      </c>
      <c r="W164" s="217"/>
      <c r="X164" s="208"/>
      <c r="Y164" s="208"/>
      <c r="Z164" s="208"/>
      <c r="AA164" s="208"/>
      <c r="AB164" s="208"/>
      <c r="AC164" s="208"/>
      <c r="AD164" s="208"/>
      <c r="AE164" s="208"/>
      <c r="AF164" s="208"/>
      <c r="AG164" s="208" t="s">
        <v>381</v>
      </c>
      <c r="AH164" s="208"/>
      <c r="AI164" s="208"/>
      <c r="AJ164" s="208"/>
      <c r="AK164" s="208"/>
      <c r="AL164" s="208"/>
      <c r="AM164" s="208"/>
      <c r="AN164" s="208"/>
      <c r="AO164" s="208"/>
      <c r="AP164" s="208"/>
      <c r="AQ164" s="208"/>
      <c r="AR164" s="208"/>
      <c r="AS164" s="208"/>
      <c r="AT164" s="208"/>
      <c r="AU164" s="208"/>
      <c r="AV164" s="208"/>
      <c r="AW164" s="208"/>
      <c r="AX164" s="208"/>
      <c r="AY164" s="208"/>
      <c r="AZ164" s="208"/>
      <c r="BA164" s="208"/>
      <c r="BB164" s="208"/>
      <c r="BC164" s="208"/>
      <c r="BD164" s="208"/>
      <c r="BE164" s="208"/>
      <c r="BF164" s="208"/>
      <c r="BG164" s="208"/>
      <c r="BH164" s="208"/>
    </row>
    <row r="165" spans="1:60" outlineLevel="1" x14ac:dyDescent="0.2">
      <c r="A165" s="215"/>
      <c r="B165" s="216"/>
      <c r="C165" s="252" t="s">
        <v>382</v>
      </c>
      <c r="D165" s="250"/>
      <c r="E165" s="250"/>
      <c r="F165" s="250"/>
      <c r="G165" s="250"/>
      <c r="H165" s="217"/>
      <c r="I165" s="217"/>
      <c r="J165" s="217"/>
      <c r="K165" s="217"/>
      <c r="L165" s="217"/>
      <c r="M165" s="217"/>
      <c r="N165" s="217"/>
      <c r="O165" s="217"/>
      <c r="P165" s="217"/>
      <c r="Q165" s="217"/>
      <c r="R165" s="217"/>
      <c r="S165" s="217"/>
      <c r="T165" s="217"/>
      <c r="U165" s="217"/>
      <c r="V165" s="217"/>
      <c r="W165" s="217"/>
      <c r="X165" s="208"/>
      <c r="Y165" s="208"/>
      <c r="Z165" s="208"/>
      <c r="AA165" s="208"/>
      <c r="AB165" s="208"/>
      <c r="AC165" s="208"/>
      <c r="AD165" s="208"/>
      <c r="AE165" s="208"/>
      <c r="AF165" s="208"/>
      <c r="AG165" s="208" t="s">
        <v>160</v>
      </c>
      <c r="AH165" s="208"/>
      <c r="AI165" s="208"/>
      <c r="AJ165" s="208"/>
      <c r="AK165" s="208"/>
      <c r="AL165" s="208"/>
      <c r="AM165" s="208"/>
      <c r="AN165" s="208"/>
      <c r="AO165" s="208"/>
      <c r="AP165" s="208"/>
      <c r="AQ165" s="208"/>
      <c r="AR165" s="208"/>
      <c r="AS165" s="208"/>
      <c r="AT165" s="208"/>
      <c r="AU165" s="208"/>
      <c r="AV165" s="208"/>
      <c r="AW165" s="208"/>
      <c r="AX165" s="208"/>
      <c r="AY165" s="208"/>
      <c r="AZ165" s="208"/>
      <c r="BA165" s="208"/>
      <c r="BB165" s="208"/>
      <c r="BC165" s="208"/>
      <c r="BD165" s="208"/>
      <c r="BE165" s="208"/>
      <c r="BF165" s="208"/>
      <c r="BG165" s="208"/>
      <c r="BH165" s="208"/>
    </row>
    <row r="166" spans="1:60" ht="33.75" outlineLevel="1" x14ac:dyDescent="0.2">
      <c r="A166" s="227">
        <v>75</v>
      </c>
      <c r="B166" s="228" t="s">
        <v>383</v>
      </c>
      <c r="C166" s="243" t="s">
        <v>384</v>
      </c>
      <c r="D166" s="229" t="s">
        <v>244</v>
      </c>
      <c r="E166" s="230">
        <v>7128</v>
      </c>
      <c r="F166" s="231"/>
      <c r="G166" s="232">
        <f>ROUND(E166*F166,2)</f>
        <v>0</v>
      </c>
      <c r="H166" s="231"/>
      <c r="I166" s="232">
        <f>ROUND(E166*H166,2)</f>
        <v>0</v>
      </c>
      <c r="J166" s="231"/>
      <c r="K166" s="232">
        <f>ROUND(E166*J166,2)</f>
        <v>0</v>
      </c>
      <c r="L166" s="232">
        <v>21</v>
      </c>
      <c r="M166" s="232">
        <f>G166*(1+L166/100)</f>
        <v>0</v>
      </c>
      <c r="N166" s="232">
        <v>0</v>
      </c>
      <c r="O166" s="232">
        <f>ROUND(E166*N166,2)</f>
        <v>0</v>
      </c>
      <c r="P166" s="232">
        <v>0</v>
      </c>
      <c r="Q166" s="232">
        <f>ROUND(E166*P166,2)</f>
        <v>0</v>
      </c>
      <c r="R166" s="232" t="s">
        <v>380</v>
      </c>
      <c r="S166" s="232" t="s">
        <v>116</v>
      </c>
      <c r="T166" s="233" t="s">
        <v>116</v>
      </c>
      <c r="U166" s="217">
        <v>0</v>
      </c>
      <c r="V166" s="217">
        <f>ROUND(E166*U166,2)</f>
        <v>0</v>
      </c>
      <c r="W166" s="217"/>
      <c r="X166" s="208"/>
      <c r="Y166" s="208"/>
      <c r="Z166" s="208"/>
      <c r="AA166" s="208"/>
      <c r="AB166" s="208"/>
      <c r="AC166" s="208"/>
      <c r="AD166" s="208"/>
      <c r="AE166" s="208"/>
      <c r="AF166" s="208"/>
      <c r="AG166" s="208" t="s">
        <v>381</v>
      </c>
      <c r="AH166" s="208"/>
      <c r="AI166" s="208"/>
      <c r="AJ166" s="208"/>
      <c r="AK166" s="208"/>
      <c r="AL166" s="208"/>
      <c r="AM166" s="208"/>
      <c r="AN166" s="208"/>
      <c r="AO166" s="208"/>
      <c r="AP166" s="208"/>
      <c r="AQ166" s="208"/>
      <c r="AR166" s="208"/>
      <c r="AS166" s="208"/>
      <c r="AT166" s="208"/>
      <c r="AU166" s="208"/>
      <c r="AV166" s="208"/>
      <c r="AW166" s="208"/>
      <c r="AX166" s="208"/>
      <c r="AY166" s="208"/>
      <c r="AZ166" s="208"/>
      <c r="BA166" s="208"/>
      <c r="BB166" s="208"/>
      <c r="BC166" s="208"/>
      <c r="BD166" s="208"/>
      <c r="BE166" s="208"/>
      <c r="BF166" s="208"/>
      <c r="BG166" s="208"/>
      <c r="BH166" s="208"/>
    </row>
    <row r="167" spans="1:60" outlineLevel="1" x14ac:dyDescent="0.2">
      <c r="A167" s="215"/>
      <c r="B167" s="216"/>
      <c r="C167" s="252" t="s">
        <v>382</v>
      </c>
      <c r="D167" s="250"/>
      <c r="E167" s="250"/>
      <c r="F167" s="250"/>
      <c r="G167" s="250"/>
      <c r="H167" s="217"/>
      <c r="I167" s="217"/>
      <c r="J167" s="217"/>
      <c r="K167" s="217"/>
      <c r="L167" s="217"/>
      <c r="M167" s="217"/>
      <c r="N167" s="217"/>
      <c r="O167" s="217"/>
      <c r="P167" s="217"/>
      <c r="Q167" s="217"/>
      <c r="R167" s="217"/>
      <c r="S167" s="217"/>
      <c r="T167" s="217"/>
      <c r="U167" s="217"/>
      <c r="V167" s="217"/>
      <c r="W167" s="217"/>
      <c r="X167" s="208"/>
      <c r="Y167" s="208"/>
      <c r="Z167" s="208"/>
      <c r="AA167" s="208"/>
      <c r="AB167" s="208"/>
      <c r="AC167" s="208"/>
      <c r="AD167" s="208"/>
      <c r="AE167" s="208"/>
      <c r="AF167" s="208"/>
      <c r="AG167" s="208" t="s">
        <v>160</v>
      </c>
      <c r="AH167" s="208"/>
      <c r="AI167" s="208"/>
      <c r="AJ167" s="208"/>
      <c r="AK167" s="208"/>
      <c r="AL167" s="208"/>
      <c r="AM167" s="208"/>
      <c r="AN167" s="208"/>
      <c r="AO167" s="208"/>
      <c r="AP167" s="208"/>
      <c r="AQ167" s="208"/>
      <c r="AR167" s="208"/>
      <c r="AS167" s="208"/>
      <c r="AT167" s="208"/>
      <c r="AU167" s="208"/>
      <c r="AV167" s="208"/>
      <c r="AW167" s="208"/>
      <c r="AX167" s="208"/>
      <c r="AY167" s="208"/>
      <c r="AZ167" s="208"/>
      <c r="BA167" s="208"/>
      <c r="BB167" s="208"/>
      <c r="BC167" s="208"/>
      <c r="BD167" s="208"/>
      <c r="BE167" s="208"/>
      <c r="BF167" s="208"/>
      <c r="BG167" s="208"/>
      <c r="BH167" s="208"/>
    </row>
    <row r="168" spans="1:60" outlineLevel="1" x14ac:dyDescent="0.2">
      <c r="A168" s="227">
        <v>76</v>
      </c>
      <c r="B168" s="228" t="s">
        <v>385</v>
      </c>
      <c r="C168" s="243" t="s">
        <v>386</v>
      </c>
      <c r="D168" s="229" t="s">
        <v>244</v>
      </c>
      <c r="E168" s="230">
        <v>158.4</v>
      </c>
      <c r="F168" s="231"/>
      <c r="G168" s="232">
        <f>ROUND(E168*F168,2)</f>
        <v>0</v>
      </c>
      <c r="H168" s="231"/>
      <c r="I168" s="232">
        <f>ROUND(E168*H168,2)</f>
        <v>0</v>
      </c>
      <c r="J168" s="231"/>
      <c r="K168" s="232">
        <f>ROUND(E168*J168,2)</f>
        <v>0</v>
      </c>
      <c r="L168" s="232">
        <v>21</v>
      </c>
      <c r="M168" s="232">
        <f>G168*(1+L168/100)</f>
        <v>0</v>
      </c>
      <c r="N168" s="232">
        <v>0</v>
      </c>
      <c r="O168" s="232">
        <f>ROUND(E168*N168,2)</f>
        <v>0</v>
      </c>
      <c r="P168" s="232">
        <v>0</v>
      </c>
      <c r="Q168" s="232">
        <f>ROUND(E168*P168,2)</f>
        <v>0</v>
      </c>
      <c r="R168" s="232" t="s">
        <v>151</v>
      </c>
      <c r="S168" s="232" t="s">
        <v>116</v>
      </c>
      <c r="T168" s="233" t="s">
        <v>116</v>
      </c>
      <c r="U168" s="217">
        <v>9.9000000000000005E-2</v>
      </c>
      <c r="V168" s="217">
        <f>ROUND(E168*U168,2)</f>
        <v>15.68</v>
      </c>
      <c r="W168" s="217"/>
      <c r="X168" s="208"/>
      <c r="Y168" s="208"/>
      <c r="Z168" s="208"/>
      <c r="AA168" s="208"/>
      <c r="AB168" s="208"/>
      <c r="AC168" s="208"/>
      <c r="AD168" s="208"/>
      <c r="AE168" s="208"/>
      <c r="AF168" s="208"/>
      <c r="AG168" s="208" t="s">
        <v>381</v>
      </c>
      <c r="AH168" s="208"/>
      <c r="AI168" s="208"/>
      <c r="AJ168" s="208"/>
      <c r="AK168" s="208"/>
      <c r="AL168" s="208"/>
      <c r="AM168" s="208"/>
      <c r="AN168" s="208"/>
      <c r="AO168" s="208"/>
      <c r="AP168" s="208"/>
      <c r="AQ168" s="208"/>
      <c r="AR168" s="208"/>
      <c r="AS168" s="208"/>
      <c r="AT168" s="208"/>
      <c r="AU168" s="208"/>
      <c r="AV168" s="208"/>
      <c r="AW168" s="208"/>
      <c r="AX168" s="208"/>
      <c r="AY168" s="208"/>
      <c r="AZ168" s="208"/>
      <c r="BA168" s="208"/>
      <c r="BB168" s="208"/>
      <c r="BC168" s="208"/>
      <c r="BD168" s="208"/>
      <c r="BE168" s="208"/>
      <c r="BF168" s="208"/>
      <c r="BG168" s="208"/>
      <c r="BH168" s="208"/>
    </row>
    <row r="169" spans="1:60" outlineLevel="1" x14ac:dyDescent="0.2">
      <c r="A169" s="215"/>
      <c r="B169" s="216"/>
      <c r="C169" s="252" t="s">
        <v>387</v>
      </c>
      <c r="D169" s="250"/>
      <c r="E169" s="250"/>
      <c r="F169" s="250"/>
      <c r="G169" s="250"/>
      <c r="H169" s="217"/>
      <c r="I169" s="217"/>
      <c r="J169" s="217"/>
      <c r="K169" s="217"/>
      <c r="L169" s="217"/>
      <c r="M169" s="217"/>
      <c r="N169" s="217"/>
      <c r="O169" s="217"/>
      <c r="P169" s="217"/>
      <c r="Q169" s="217"/>
      <c r="R169" s="217"/>
      <c r="S169" s="217"/>
      <c r="T169" s="217"/>
      <c r="U169" s="217"/>
      <c r="V169" s="217"/>
      <c r="W169" s="217"/>
      <c r="X169" s="208"/>
      <c r="Y169" s="208"/>
      <c r="Z169" s="208"/>
      <c r="AA169" s="208"/>
      <c r="AB169" s="208"/>
      <c r="AC169" s="208"/>
      <c r="AD169" s="208"/>
      <c r="AE169" s="208"/>
      <c r="AF169" s="208"/>
      <c r="AG169" s="208" t="s">
        <v>160</v>
      </c>
      <c r="AH169" s="208"/>
      <c r="AI169" s="208"/>
      <c r="AJ169" s="208"/>
      <c r="AK169" s="208"/>
      <c r="AL169" s="208"/>
      <c r="AM169" s="208"/>
      <c r="AN169" s="208"/>
      <c r="AO169" s="208"/>
      <c r="AP169" s="208"/>
      <c r="AQ169" s="208"/>
      <c r="AR169" s="208"/>
      <c r="AS169" s="208"/>
      <c r="AT169" s="208"/>
      <c r="AU169" s="208"/>
      <c r="AV169" s="208"/>
      <c r="AW169" s="208"/>
      <c r="AX169" s="208"/>
      <c r="AY169" s="208"/>
      <c r="AZ169" s="208"/>
      <c r="BA169" s="208"/>
      <c r="BB169" s="208"/>
      <c r="BC169" s="208"/>
      <c r="BD169" s="208"/>
      <c r="BE169" s="208"/>
      <c r="BF169" s="208"/>
      <c r="BG169" s="208"/>
      <c r="BH169" s="208"/>
    </row>
    <row r="170" spans="1:60" outlineLevel="1" x14ac:dyDescent="0.2">
      <c r="A170" s="227">
        <v>77</v>
      </c>
      <c r="B170" s="228" t="s">
        <v>388</v>
      </c>
      <c r="C170" s="243" t="s">
        <v>389</v>
      </c>
      <c r="D170" s="229" t="s">
        <v>244</v>
      </c>
      <c r="E170" s="230">
        <v>158.4</v>
      </c>
      <c r="F170" s="231"/>
      <c r="G170" s="232">
        <f>ROUND(E170*F170,2)</f>
        <v>0</v>
      </c>
      <c r="H170" s="231"/>
      <c r="I170" s="232">
        <f>ROUND(E170*H170,2)</f>
        <v>0</v>
      </c>
      <c r="J170" s="231"/>
      <c r="K170" s="232">
        <f>ROUND(E170*J170,2)</f>
        <v>0</v>
      </c>
      <c r="L170" s="232">
        <v>21</v>
      </c>
      <c r="M170" s="232">
        <f>G170*(1+L170/100)</f>
        <v>0</v>
      </c>
      <c r="N170" s="232">
        <v>0</v>
      </c>
      <c r="O170" s="232">
        <f>ROUND(E170*N170,2)</f>
        <v>0</v>
      </c>
      <c r="P170" s="232">
        <v>0</v>
      </c>
      <c r="Q170" s="232">
        <f>ROUND(E170*P170,2)</f>
        <v>0</v>
      </c>
      <c r="R170" s="232" t="s">
        <v>390</v>
      </c>
      <c r="S170" s="232" t="s">
        <v>116</v>
      </c>
      <c r="T170" s="233" t="s">
        <v>116</v>
      </c>
      <c r="U170" s="217">
        <v>6.0000000000000001E-3</v>
      </c>
      <c r="V170" s="217">
        <f>ROUND(E170*U170,2)</f>
        <v>0.95</v>
      </c>
      <c r="W170" s="217"/>
      <c r="X170" s="208"/>
      <c r="Y170" s="208"/>
      <c r="Z170" s="208"/>
      <c r="AA170" s="208"/>
      <c r="AB170" s="208"/>
      <c r="AC170" s="208"/>
      <c r="AD170" s="208"/>
      <c r="AE170" s="208"/>
      <c r="AF170" s="208"/>
      <c r="AG170" s="208" t="s">
        <v>381</v>
      </c>
      <c r="AH170" s="208"/>
      <c r="AI170" s="208"/>
      <c r="AJ170" s="208"/>
      <c r="AK170" s="208"/>
      <c r="AL170" s="208"/>
      <c r="AM170" s="208"/>
      <c r="AN170" s="208"/>
      <c r="AO170" s="208"/>
      <c r="AP170" s="208"/>
      <c r="AQ170" s="208"/>
      <c r="AR170" s="208"/>
      <c r="AS170" s="208"/>
      <c r="AT170" s="208"/>
      <c r="AU170" s="208"/>
      <c r="AV170" s="208"/>
      <c r="AW170" s="208"/>
      <c r="AX170" s="208"/>
      <c r="AY170" s="208"/>
      <c r="AZ170" s="208"/>
      <c r="BA170" s="208"/>
      <c r="BB170" s="208"/>
      <c r="BC170" s="208"/>
      <c r="BD170" s="208"/>
      <c r="BE170" s="208"/>
      <c r="BF170" s="208"/>
      <c r="BG170" s="208"/>
      <c r="BH170" s="208"/>
    </row>
    <row r="171" spans="1:60" outlineLevel="1" x14ac:dyDescent="0.2">
      <c r="A171" s="215"/>
      <c r="B171" s="216"/>
      <c r="C171" s="252" t="s">
        <v>391</v>
      </c>
      <c r="D171" s="250"/>
      <c r="E171" s="250"/>
      <c r="F171" s="250"/>
      <c r="G171" s="250"/>
      <c r="H171" s="217"/>
      <c r="I171" s="217"/>
      <c r="J171" s="217"/>
      <c r="K171" s="217"/>
      <c r="L171" s="217"/>
      <c r="M171" s="217"/>
      <c r="N171" s="217"/>
      <c r="O171" s="217"/>
      <c r="P171" s="217"/>
      <c r="Q171" s="217"/>
      <c r="R171" s="217"/>
      <c r="S171" s="217"/>
      <c r="T171" s="217"/>
      <c r="U171" s="217"/>
      <c r="V171" s="217"/>
      <c r="W171" s="217"/>
      <c r="X171" s="208"/>
      <c r="Y171" s="208"/>
      <c r="Z171" s="208"/>
      <c r="AA171" s="208"/>
      <c r="AB171" s="208"/>
      <c r="AC171" s="208"/>
      <c r="AD171" s="208"/>
      <c r="AE171" s="208"/>
      <c r="AF171" s="208"/>
      <c r="AG171" s="208" t="s">
        <v>160</v>
      </c>
      <c r="AH171" s="208"/>
      <c r="AI171" s="208"/>
      <c r="AJ171" s="208"/>
      <c r="AK171" s="208"/>
      <c r="AL171" s="208"/>
      <c r="AM171" s="208"/>
      <c r="AN171" s="208"/>
      <c r="AO171" s="208"/>
      <c r="AP171" s="208"/>
      <c r="AQ171" s="208"/>
      <c r="AR171" s="208"/>
      <c r="AS171" s="208"/>
      <c r="AT171" s="208"/>
      <c r="AU171" s="208"/>
      <c r="AV171" s="208"/>
      <c r="AW171" s="208"/>
      <c r="AX171" s="208"/>
      <c r="AY171" s="208"/>
      <c r="AZ171" s="208"/>
      <c r="BA171" s="208"/>
      <c r="BB171" s="208"/>
      <c r="BC171" s="208"/>
      <c r="BD171" s="208"/>
      <c r="BE171" s="208"/>
      <c r="BF171" s="208"/>
      <c r="BG171" s="208"/>
      <c r="BH171" s="208"/>
    </row>
    <row r="172" spans="1:60" x14ac:dyDescent="0.2">
      <c r="A172" s="5"/>
      <c r="B172" s="6"/>
      <c r="C172" s="246"/>
      <c r="D172" s="8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AE172">
        <v>15</v>
      </c>
      <c r="AF172">
        <v>21</v>
      </c>
    </row>
    <row r="173" spans="1:60" x14ac:dyDescent="0.2">
      <c r="A173" s="211"/>
      <c r="B173" s="212" t="s">
        <v>29</v>
      </c>
      <c r="C173" s="247"/>
      <c r="D173" s="213"/>
      <c r="E173" s="214"/>
      <c r="F173" s="214"/>
      <c r="G173" s="241">
        <f>G8+G77+G82+G94+G144+G151+G154+G158</f>
        <v>0</v>
      </c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AE173">
        <f>SUMIF(L7:L171,AE172,G7:G171)</f>
        <v>0</v>
      </c>
      <c r="AF173">
        <f>SUMIF(L7:L171,AF172,G7:G171)</f>
        <v>0</v>
      </c>
      <c r="AG173" t="s">
        <v>144</v>
      </c>
    </row>
    <row r="174" spans="1:60" x14ac:dyDescent="0.2">
      <c r="C174" s="248"/>
      <c r="D174" s="192"/>
      <c r="AG174" t="s">
        <v>145</v>
      </c>
    </row>
    <row r="175" spans="1:60" x14ac:dyDescent="0.2">
      <c r="D175" s="192"/>
    </row>
    <row r="176" spans="1:60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password="C71F" sheet="1"/>
  <mergeCells count="38">
    <mergeCell ref="C169:G169"/>
    <mergeCell ref="C171:G171"/>
    <mergeCell ref="C118:G118"/>
    <mergeCell ref="C146:G146"/>
    <mergeCell ref="C149:G149"/>
    <mergeCell ref="C153:G153"/>
    <mergeCell ref="C165:G165"/>
    <mergeCell ref="C167:G167"/>
    <mergeCell ref="C99:G99"/>
    <mergeCell ref="C102:G102"/>
    <mergeCell ref="C108:G108"/>
    <mergeCell ref="C111:G111"/>
    <mergeCell ref="C113:G113"/>
    <mergeCell ref="C116:G116"/>
    <mergeCell ref="C60:G60"/>
    <mergeCell ref="C61:G61"/>
    <mergeCell ref="C65:G65"/>
    <mergeCell ref="C69:G69"/>
    <mergeCell ref="C79:G79"/>
    <mergeCell ref="C92:G92"/>
    <mergeCell ref="C38:G38"/>
    <mergeCell ref="C40:G40"/>
    <mergeCell ref="C46:G46"/>
    <mergeCell ref="C48:G48"/>
    <mergeCell ref="C52:G52"/>
    <mergeCell ref="C55:G55"/>
    <mergeCell ref="C19:G19"/>
    <mergeCell ref="C21:G21"/>
    <mergeCell ref="C24:G24"/>
    <mergeCell ref="C28:G28"/>
    <mergeCell ref="C31:G31"/>
    <mergeCell ref="C35:G35"/>
    <mergeCell ref="A1:G1"/>
    <mergeCell ref="C2:G2"/>
    <mergeCell ref="C3:G3"/>
    <mergeCell ref="C4:G4"/>
    <mergeCell ref="C14:G14"/>
    <mergeCell ref="C17:G1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146</v>
      </c>
      <c r="B1" s="193"/>
      <c r="C1" s="193"/>
      <c r="D1" s="193"/>
      <c r="E1" s="193"/>
      <c r="F1" s="193"/>
      <c r="G1" s="193"/>
      <c r="AG1" t="s">
        <v>86</v>
      </c>
    </row>
    <row r="2" spans="1:60" ht="24.95" customHeight="1" x14ac:dyDescent="0.2">
      <c r="A2" s="194" t="s">
        <v>7</v>
      </c>
      <c r="B2" s="73" t="s">
        <v>43</v>
      </c>
      <c r="C2" s="197" t="s">
        <v>44</v>
      </c>
      <c r="D2" s="195"/>
      <c r="E2" s="195"/>
      <c r="F2" s="195"/>
      <c r="G2" s="196"/>
      <c r="AG2" t="s">
        <v>87</v>
      </c>
    </row>
    <row r="3" spans="1:60" ht="24.95" customHeight="1" x14ac:dyDescent="0.2">
      <c r="A3" s="194" t="s">
        <v>8</v>
      </c>
      <c r="B3" s="73" t="s">
        <v>59</v>
      </c>
      <c r="C3" s="197" t="s">
        <v>60</v>
      </c>
      <c r="D3" s="195"/>
      <c r="E3" s="195"/>
      <c r="F3" s="195"/>
      <c r="G3" s="196"/>
      <c r="AC3" s="126" t="s">
        <v>147</v>
      </c>
      <c r="AG3" t="s">
        <v>89</v>
      </c>
    </row>
    <row r="4" spans="1:60" ht="24.95" customHeight="1" x14ac:dyDescent="0.2">
      <c r="A4" s="198" t="s">
        <v>9</v>
      </c>
      <c r="B4" s="199" t="s">
        <v>57</v>
      </c>
      <c r="C4" s="200" t="s">
        <v>62</v>
      </c>
      <c r="D4" s="201"/>
      <c r="E4" s="201"/>
      <c r="F4" s="201"/>
      <c r="G4" s="202"/>
      <c r="AG4" t="s">
        <v>90</v>
      </c>
    </row>
    <row r="5" spans="1:60" x14ac:dyDescent="0.2">
      <c r="D5" s="192"/>
    </row>
    <row r="6" spans="1:60" ht="38.25" x14ac:dyDescent="0.2">
      <c r="A6" s="204" t="s">
        <v>91</v>
      </c>
      <c r="B6" s="206" t="s">
        <v>92</v>
      </c>
      <c r="C6" s="206" t="s">
        <v>93</v>
      </c>
      <c r="D6" s="205" t="s">
        <v>94</v>
      </c>
      <c r="E6" s="204" t="s">
        <v>95</v>
      </c>
      <c r="F6" s="203" t="s">
        <v>96</v>
      </c>
      <c r="G6" s="204" t="s">
        <v>29</v>
      </c>
      <c r="H6" s="207" t="s">
        <v>30</v>
      </c>
      <c r="I6" s="207" t="s">
        <v>97</v>
      </c>
      <c r="J6" s="207" t="s">
        <v>31</v>
      </c>
      <c r="K6" s="207" t="s">
        <v>98</v>
      </c>
      <c r="L6" s="207" t="s">
        <v>99</v>
      </c>
      <c r="M6" s="207" t="s">
        <v>100</v>
      </c>
      <c r="N6" s="207" t="s">
        <v>101</v>
      </c>
      <c r="O6" s="207" t="s">
        <v>102</v>
      </c>
      <c r="P6" s="207" t="s">
        <v>103</v>
      </c>
      <c r="Q6" s="207" t="s">
        <v>104</v>
      </c>
      <c r="R6" s="207" t="s">
        <v>105</v>
      </c>
      <c r="S6" s="207" t="s">
        <v>106</v>
      </c>
      <c r="T6" s="207" t="s">
        <v>107</v>
      </c>
      <c r="U6" s="207" t="s">
        <v>108</v>
      </c>
      <c r="V6" s="207" t="s">
        <v>109</v>
      </c>
      <c r="W6" s="207" t="s">
        <v>110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21" t="s">
        <v>111</v>
      </c>
      <c r="B8" s="222" t="s">
        <v>59</v>
      </c>
      <c r="C8" s="242" t="s">
        <v>67</v>
      </c>
      <c r="D8" s="223"/>
      <c r="E8" s="224"/>
      <c r="F8" s="225"/>
      <c r="G8" s="225">
        <f>SUMIF(AG9:AG71,"&lt;&gt;NOR",G9:G71)</f>
        <v>0</v>
      </c>
      <c r="H8" s="225"/>
      <c r="I8" s="225">
        <f>SUM(I9:I71)</f>
        <v>0</v>
      </c>
      <c r="J8" s="225"/>
      <c r="K8" s="225">
        <f>SUM(K9:K71)</f>
        <v>0</v>
      </c>
      <c r="L8" s="225"/>
      <c r="M8" s="225">
        <f>SUM(M9:M71)</f>
        <v>0</v>
      </c>
      <c r="N8" s="225"/>
      <c r="O8" s="225">
        <f>SUM(O9:O71)</f>
        <v>819.28</v>
      </c>
      <c r="P8" s="225"/>
      <c r="Q8" s="225">
        <f>SUM(Q9:Q71)</f>
        <v>158.4</v>
      </c>
      <c r="R8" s="225"/>
      <c r="S8" s="225"/>
      <c r="T8" s="226"/>
      <c r="U8" s="220"/>
      <c r="V8" s="220">
        <f>SUM(V9:V71)</f>
        <v>1188.53</v>
      </c>
      <c r="W8" s="220"/>
      <c r="AG8" t="s">
        <v>112</v>
      </c>
    </row>
    <row r="9" spans="1:60" ht="22.5" outlineLevel="1" x14ac:dyDescent="0.2">
      <c r="A9" s="227">
        <v>1</v>
      </c>
      <c r="B9" s="228" t="s">
        <v>148</v>
      </c>
      <c r="C9" s="243" t="s">
        <v>149</v>
      </c>
      <c r="D9" s="229" t="s">
        <v>150</v>
      </c>
      <c r="E9" s="230">
        <v>200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0.55000000000000004</v>
      </c>
      <c r="Q9" s="232">
        <f>ROUND(E9*P9,2)</f>
        <v>110</v>
      </c>
      <c r="R9" s="232" t="s">
        <v>151</v>
      </c>
      <c r="S9" s="232" t="s">
        <v>116</v>
      </c>
      <c r="T9" s="233" t="s">
        <v>116</v>
      </c>
      <c r="U9" s="217">
        <v>9.4500000000000001E-2</v>
      </c>
      <c r="V9" s="217">
        <f>ROUND(E9*U9,2)</f>
        <v>18.899999999999999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152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44" t="s">
        <v>153</v>
      </c>
      <c r="D10" s="218"/>
      <c r="E10" s="219">
        <v>200</v>
      </c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119</v>
      </c>
      <c r="AH10" s="208">
        <v>0</v>
      </c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ht="22.5" outlineLevel="1" x14ac:dyDescent="0.2">
      <c r="A11" s="227">
        <v>2</v>
      </c>
      <c r="B11" s="228" t="s">
        <v>154</v>
      </c>
      <c r="C11" s="243" t="s">
        <v>155</v>
      </c>
      <c r="D11" s="229" t="s">
        <v>150</v>
      </c>
      <c r="E11" s="230">
        <v>200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32">
        <v>0</v>
      </c>
      <c r="O11" s="232">
        <f>ROUND(E11*N11,2)</f>
        <v>0</v>
      </c>
      <c r="P11" s="232">
        <v>0.13200000000000001</v>
      </c>
      <c r="Q11" s="232">
        <f>ROUND(E11*P11,2)</f>
        <v>26.4</v>
      </c>
      <c r="R11" s="232" t="s">
        <v>151</v>
      </c>
      <c r="S11" s="232" t="s">
        <v>116</v>
      </c>
      <c r="T11" s="233" t="s">
        <v>116</v>
      </c>
      <c r="U11" s="217">
        <v>4.8399999999999999E-2</v>
      </c>
      <c r="V11" s="217">
        <f>ROUND(E11*U11,2)</f>
        <v>9.68</v>
      </c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156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15"/>
      <c r="B12" s="216"/>
      <c r="C12" s="244" t="s">
        <v>153</v>
      </c>
      <c r="D12" s="218"/>
      <c r="E12" s="219">
        <v>200</v>
      </c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119</v>
      </c>
      <c r="AH12" s="208">
        <v>0</v>
      </c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ht="22.5" outlineLevel="1" x14ac:dyDescent="0.2">
      <c r="A13" s="227">
        <v>3</v>
      </c>
      <c r="B13" s="228" t="s">
        <v>157</v>
      </c>
      <c r="C13" s="243" t="s">
        <v>158</v>
      </c>
      <c r="D13" s="229" t="s">
        <v>150</v>
      </c>
      <c r="E13" s="230">
        <v>200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32">
        <v>0</v>
      </c>
      <c r="O13" s="232">
        <f>ROUND(E13*N13,2)</f>
        <v>0</v>
      </c>
      <c r="P13" s="232">
        <v>0.11</v>
      </c>
      <c r="Q13" s="232">
        <f>ROUND(E13*P13,2)</f>
        <v>22</v>
      </c>
      <c r="R13" s="232" t="s">
        <v>151</v>
      </c>
      <c r="S13" s="232" t="s">
        <v>116</v>
      </c>
      <c r="T13" s="233" t="s">
        <v>116</v>
      </c>
      <c r="U13" s="217">
        <v>0.08</v>
      </c>
      <c r="V13" s="217">
        <f>ROUND(E13*U13,2)</f>
        <v>16</v>
      </c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156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ht="22.5" outlineLevel="1" x14ac:dyDescent="0.2">
      <c r="A14" s="215"/>
      <c r="B14" s="216"/>
      <c r="C14" s="252" t="s">
        <v>159</v>
      </c>
      <c r="D14" s="250"/>
      <c r="E14" s="250"/>
      <c r="F14" s="250"/>
      <c r="G14" s="250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160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49" t="str">
        <f>C14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15"/>
      <c r="B15" s="216"/>
      <c r="C15" s="244" t="s">
        <v>153</v>
      </c>
      <c r="D15" s="218"/>
      <c r="E15" s="219">
        <v>200</v>
      </c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119</v>
      </c>
      <c r="AH15" s="208">
        <v>0</v>
      </c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ht="22.5" outlineLevel="1" x14ac:dyDescent="0.2">
      <c r="A16" s="227">
        <v>4</v>
      </c>
      <c r="B16" s="228" t="s">
        <v>161</v>
      </c>
      <c r="C16" s="243" t="s">
        <v>162</v>
      </c>
      <c r="D16" s="229" t="s">
        <v>163</v>
      </c>
      <c r="E16" s="230">
        <v>96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32">
        <v>0</v>
      </c>
      <c r="O16" s="232">
        <f>ROUND(E16*N16,2)</f>
        <v>0</v>
      </c>
      <c r="P16" s="232">
        <v>0</v>
      </c>
      <c r="Q16" s="232">
        <f>ROUND(E16*P16,2)</f>
        <v>0</v>
      </c>
      <c r="R16" s="232" t="s">
        <v>164</v>
      </c>
      <c r="S16" s="232" t="s">
        <v>116</v>
      </c>
      <c r="T16" s="233" t="s">
        <v>116</v>
      </c>
      <c r="U16" s="217">
        <v>0.20300000000000001</v>
      </c>
      <c r="V16" s="217">
        <f>ROUND(E16*U16,2)</f>
        <v>19.489999999999998</v>
      </c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152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ht="22.5" outlineLevel="1" x14ac:dyDescent="0.2">
      <c r="A17" s="215"/>
      <c r="B17" s="216"/>
      <c r="C17" s="252" t="s">
        <v>165</v>
      </c>
      <c r="D17" s="250"/>
      <c r="E17" s="250"/>
      <c r="F17" s="250"/>
      <c r="G17" s="250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160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49" t="str">
        <f>C17</f>
        <v>na vzdálenost od hladiny vody v jímce po výšku roviny proložené osou nejvyššího bodu výtlačného potrubí. Včetně odpadní potrubí v délce do 20 m.</v>
      </c>
      <c r="BB17" s="208"/>
      <c r="BC17" s="208"/>
      <c r="BD17" s="208"/>
      <c r="BE17" s="208"/>
      <c r="BF17" s="208"/>
      <c r="BG17" s="208"/>
      <c r="BH17" s="208"/>
    </row>
    <row r="18" spans="1:60" ht="22.5" outlineLevel="1" x14ac:dyDescent="0.2">
      <c r="A18" s="227">
        <v>5</v>
      </c>
      <c r="B18" s="228" t="s">
        <v>166</v>
      </c>
      <c r="C18" s="243" t="s">
        <v>167</v>
      </c>
      <c r="D18" s="229" t="s">
        <v>168</v>
      </c>
      <c r="E18" s="230">
        <v>4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2" t="s">
        <v>164</v>
      </c>
      <c r="S18" s="232" t="s">
        <v>116</v>
      </c>
      <c r="T18" s="233" t="s">
        <v>116</v>
      </c>
      <c r="U18" s="217">
        <v>0</v>
      </c>
      <c r="V18" s="217">
        <f>ROUND(E18*U18,2)</f>
        <v>0</v>
      </c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152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ht="22.5" outlineLevel="1" x14ac:dyDescent="0.2">
      <c r="A19" s="215"/>
      <c r="B19" s="216"/>
      <c r="C19" s="252" t="s">
        <v>169</v>
      </c>
      <c r="D19" s="250"/>
      <c r="E19" s="250"/>
      <c r="F19" s="250"/>
      <c r="G19" s="250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160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49" t="str">
        <f>C19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27">
        <v>6</v>
      </c>
      <c r="B20" s="228" t="s">
        <v>170</v>
      </c>
      <c r="C20" s="243" t="s">
        <v>171</v>
      </c>
      <c r="D20" s="229" t="s">
        <v>172</v>
      </c>
      <c r="E20" s="230">
        <v>47.4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32">
        <v>0</v>
      </c>
      <c r="O20" s="232">
        <f>ROUND(E20*N20,2)</f>
        <v>0</v>
      </c>
      <c r="P20" s="232">
        <v>0</v>
      </c>
      <c r="Q20" s="232">
        <f>ROUND(E20*P20,2)</f>
        <v>0</v>
      </c>
      <c r="R20" s="232" t="s">
        <v>164</v>
      </c>
      <c r="S20" s="232" t="s">
        <v>116</v>
      </c>
      <c r="T20" s="233" t="s">
        <v>116</v>
      </c>
      <c r="U20" s="217">
        <v>9.7000000000000003E-2</v>
      </c>
      <c r="V20" s="217">
        <f>ROUND(E20*U20,2)</f>
        <v>4.5999999999999996</v>
      </c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152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15"/>
      <c r="B21" s="216"/>
      <c r="C21" s="252" t="s">
        <v>173</v>
      </c>
      <c r="D21" s="250"/>
      <c r="E21" s="250"/>
      <c r="F21" s="250"/>
      <c r="G21" s="250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160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15"/>
      <c r="B22" s="216"/>
      <c r="C22" s="244" t="s">
        <v>392</v>
      </c>
      <c r="D22" s="218"/>
      <c r="E22" s="219">
        <v>47.4</v>
      </c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119</v>
      </c>
      <c r="AH22" s="208">
        <v>0</v>
      </c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27">
        <v>7</v>
      </c>
      <c r="B23" s="228" t="s">
        <v>393</v>
      </c>
      <c r="C23" s="243" t="s">
        <v>394</v>
      </c>
      <c r="D23" s="229" t="s">
        <v>172</v>
      </c>
      <c r="E23" s="230">
        <v>5.3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32">
        <v>0</v>
      </c>
      <c r="O23" s="232">
        <f>ROUND(E23*N23,2)</f>
        <v>0</v>
      </c>
      <c r="P23" s="232">
        <v>0</v>
      </c>
      <c r="Q23" s="232">
        <f>ROUND(E23*P23,2)</f>
        <v>0</v>
      </c>
      <c r="R23" s="232" t="s">
        <v>164</v>
      </c>
      <c r="S23" s="232" t="s">
        <v>116</v>
      </c>
      <c r="T23" s="233" t="s">
        <v>116</v>
      </c>
      <c r="U23" s="217">
        <v>1.6240000000000001</v>
      </c>
      <c r="V23" s="217">
        <f>ROUND(E23*U23,2)</f>
        <v>8.61</v>
      </c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152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ht="33.75" outlineLevel="1" x14ac:dyDescent="0.2">
      <c r="A24" s="215"/>
      <c r="B24" s="216"/>
      <c r="C24" s="252" t="s">
        <v>395</v>
      </c>
      <c r="D24" s="250"/>
      <c r="E24" s="250"/>
      <c r="F24" s="250"/>
      <c r="G24" s="250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160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49" t="str">
        <f>C24</f>
        <v>v hloubce do 5 m pod projektem stanovenou pracovní hladinu vody, pro nábřežní zdi, patky, záhozy, prahy, podélné a příčné zpevnění atd. pod obrysem výkopu se svislým přemístěním výkopku nad hladinou a s odhozením výkopku do vzdálenosti 5 m nebo s naložením na dopravní prostředek,</v>
      </c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15"/>
      <c r="B25" s="216"/>
      <c r="C25" s="244" t="s">
        <v>396</v>
      </c>
      <c r="D25" s="218"/>
      <c r="E25" s="219">
        <v>0.3</v>
      </c>
      <c r="F25" s="217"/>
      <c r="G25" s="217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119</v>
      </c>
      <c r="AH25" s="208">
        <v>0</v>
      </c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15"/>
      <c r="B26" s="216"/>
      <c r="C26" s="244" t="s">
        <v>397</v>
      </c>
      <c r="D26" s="218"/>
      <c r="E26" s="219">
        <v>5</v>
      </c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119</v>
      </c>
      <c r="AH26" s="208">
        <v>0</v>
      </c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27">
        <v>8</v>
      </c>
      <c r="B27" s="228" t="s">
        <v>183</v>
      </c>
      <c r="C27" s="243" t="s">
        <v>184</v>
      </c>
      <c r="D27" s="229" t="s">
        <v>172</v>
      </c>
      <c r="E27" s="230">
        <v>478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32">
        <v>0</v>
      </c>
      <c r="O27" s="232">
        <f>ROUND(E27*N27,2)</f>
        <v>0</v>
      </c>
      <c r="P27" s="232">
        <v>0</v>
      </c>
      <c r="Q27" s="232">
        <f>ROUND(E27*P27,2)</f>
        <v>0</v>
      </c>
      <c r="R27" s="232" t="s">
        <v>164</v>
      </c>
      <c r="S27" s="232" t="s">
        <v>116</v>
      </c>
      <c r="T27" s="233" t="s">
        <v>116</v>
      </c>
      <c r="U27" s="217">
        <v>0.16</v>
      </c>
      <c r="V27" s="217">
        <f>ROUND(E27*U27,2)</f>
        <v>76.48</v>
      </c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152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ht="33.75" outlineLevel="1" x14ac:dyDescent="0.2">
      <c r="A28" s="215"/>
      <c r="B28" s="216"/>
      <c r="C28" s="252" t="s">
        <v>185</v>
      </c>
      <c r="D28" s="250"/>
      <c r="E28" s="250"/>
      <c r="F28" s="250"/>
      <c r="G28" s="250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160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49" t="str">
        <f>C28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15"/>
      <c r="B29" s="216"/>
      <c r="C29" s="244" t="s">
        <v>398</v>
      </c>
      <c r="D29" s="218"/>
      <c r="E29" s="219">
        <v>394</v>
      </c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119</v>
      </c>
      <c r="AH29" s="208">
        <v>0</v>
      </c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15"/>
      <c r="B30" s="216"/>
      <c r="C30" s="244" t="s">
        <v>399</v>
      </c>
      <c r="D30" s="218"/>
      <c r="E30" s="219">
        <v>84</v>
      </c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119</v>
      </c>
      <c r="AH30" s="208">
        <v>0</v>
      </c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27">
        <v>9</v>
      </c>
      <c r="B31" s="228" t="s">
        <v>188</v>
      </c>
      <c r="C31" s="243" t="s">
        <v>189</v>
      </c>
      <c r="D31" s="229" t="s">
        <v>172</v>
      </c>
      <c r="E31" s="230">
        <v>143.4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21</v>
      </c>
      <c r="M31" s="232">
        <f>G31*(1+L31/100)</f>
        <v>0</v>
      </c>
      <c r="N31" s="232">
        <v>0</v>
      </c>
      <c r="O31" s="232">
        <f>ROUND(E31*N31,2)</f>
        <v>0</v>
      </c>
      <c r="P31" s="232">
        <v>0</v>
      </c>
      <c r="Q31" s="232">
        <f>ROUND(E31*P31,2)</f>
        <v>0</v>
      </c>
      <c r="R31" s="232" t="s">
        <v>164</v>
      </c>
      <c r="S31" s="232" t="s">
        <v>116</v>
      </c>
      <c r="T31" s="233" t="s">
        <v>116</v>
      </c>
      <c r="U31" s="217">
        <v>8.4000000000000005E-2</v>
      </c>
      <c r="V31" s="217">
        <f>ROUND(E31*U31,2)</f>
        <v>12.05</v>
      </c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156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ht="33.75" outlineLevel="1" x14ac:dyDescent="0.2">
      <c r="A32" s="215"/>
      <c r="B32" s="216"/>
      <c r="C32" s="252" t="s">
        <v>185</v>
      </c>
      <c r="D32" s="250"/>
      <c r="E32" s="250"/>
      <c r="F32" s="250"/>
      <c r="G32" s="250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160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49" t="str">
        <f>C32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15"/>
      <c r="B33" s="216"/>
      <c r="C33" s="244" t="s">
        <v>400</v>
      </c>
      <c r="D33" s="218"/>
      <c r="E33" s="219">
        <v>143.4</v>
      </c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119</v>
      </c>
      <c r="AH33" s="208">
        <v>0</v>
      </c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27">
        <v>10</v>
      </c>
      <c r="B34" s="228" t="s">
        <v>195</v>
      </c>
      <c r="C34" s="243" t="s">
        <v>196</v>
      </c>
      <c r="D34" s="229" t="s">
        <v>150</v>
      </c>
      <c r="E34" s="230">
        <v>956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32">
        <v>1.99E-3</v>
      </c>
      <c r="O34" s="232">
        <f>ROUND(E34*N34,2)</f>
        <v>1.9</v>
      </c>
      <c r="P34" s="232">
        <v>0</v>
      </c>
      <c r="Q34" s="232">
        <f>ROUND(E34*P34,2)</f>
        <v>0</v>
      </c>
      <c r="R34" s="232" t="s">
        <v>164</v>
      </c>
      <c r="S34" s="232" t="s">
        <v>116</v>
      </c>
      <c r="T34" s="233" t="s">
        <v>116</v>
      </c>
      <c r="U34" s="217">
        <v>0.40200000000000002</v>
      </c>
      <c r="V34" s="217">
        <f>ROUND(E34*U34,2)</f>
        <v>384.31</v>
      </c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156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15"/>
      <c r="B35" s="216"/>
      <c r="C35" s="252" t="s">
        <v>197</v>
      </c>
      <c r="D35" s="250"/>
      <c r="E35" s="250"/>
      <c r="F35" s="250"/>
      <c r="G35" s="250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160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 x14ac:dyDescent="0.2">
      <c r="A36" s="215"/>
      <c r="B36" s="216"/>
      <c r="C36" s="244" t="s">
        <v>401</v>
      </c>
      <c r="D36" s="218"/>
      <c r="E36" s="219">
        <v>788</v>
      </c>
      <c r="F36" s="217"/>
      <c r="G36" s="217"/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7"/>
      <c r="S36" s="217"/>
      <c r="T36" s="217"/>
      <c r="U36" s="217"/>
      <c r="V36" s="217"/>
      <c r="W36" s="21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119</v>
      </c>
      <c r="AH36" s="208">
        <v>0</v>
      </c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">
      <c r="A37" s="215"/>
      <c r="B37" s="216"/>
      <c r="C37" s="244" t="s">
        <v>402</v>
      </c>
      <c r="D37" s="218"/>
      <c r="E37" s="219">
        <v>168</v>
      </c>
      <c r="F37" s="217"/>
      <c r="G37" s="217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119</v>
      </c>
      <c r="AH37" s="208">
        <v>0</v>
      </c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27">
        <v>11</v>
      </c>
      <c r="B38" s="228" t="s">
        <v>202</v>
      </c>
      <c r="C38" s="243" t="s">
        <v>203</v>
      </c>
      <c r="D38" s="229" t="s">
        <v>150</v>
      </c>
      <c r="E38" s="230">
        <v>956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21</v>
      </c>
      <c r="M38" s="232">
        <f>G38*(1+L38/100)</f>
        <v>0</v>
      </c>
      <c r="N38" s="232">
        <v>0</v>
      </c>
      <c r="O38" s="232">
        <f>ROUND(E38*N38,2)</f>
        <v>0</v>
      </c>
      <c r="P38" s="232">
        <v>0</v>
      </c>
      <c r="Q38" s="232">
        <f>ROUND(E38*P38,2)</f>
        <v>0</v>
      </c>
      <c r="R38" s="232" t="s">
        <v>164</v>
      </c>
      <c r="S38" s="232" t="s">
        <v>116</v>
      </c>
      <c r="T38" s="233" t="s">
        <v>116</v>
      </c>
      <c r="U38" s="217">
        <v>0.17799999999999999</v>
      </c>
      <c r="V38" s="217">
        <f>ROUND(E38*U38,2)</f>
        <v>170.17</v>
      </c>
      <c r="W38" s="21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156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 x14ac:dyDescent="0.2">
      <c r="A39" s="215"/>
      <c r="B39" s="216"/>
      <c r="C39" s="252" t="s">
        <v>204</v>
      </c>
      <c r="D39" s="250"/>
      <c r="E39" s="250"/>
      <c r="F39" s="250"/>
      <c r="G39" s="250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160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 x14ac:dyDescent="0.2">
      <c r="A40" s="227">
        <v>12</v>
      </c>
      <c r="B40" s="228" t="s">
        <v>205</v>
      </c>
      <c r="C40" s="243" t="s">
        <v>206</v>
      </c>
      <c r="D40" s="229" t="s">
        <v>172</v>
      </c>
      <c r="E40" s="230">
        <v>310.7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32">
        <v>0</v>
      </c>
      <c r="O40" s="232">
        <f>ROUND(E40*N40,2)</f>
        <v>0</v>
      </c>
      <c r="P40" s="232">
        <v>0</v>
      </c>
      <c r="Q40" s="232">
        <f>ROUND(E40*P40,2)</f>
        <v>0</v>
      </c>
      <c r="R40" s="232" t="s">
        <v>164</v>
      </c>
      <c r="S40" s="232" t="s">
        <v>116</v>
      </c>
      <c r="T40" s="233" t="s">
        <v>116</v>
      </c>
      <c r="U40" s="217">
        <v>0.34499999999999997</v>
      </c>
      <c r="V40" s="217">
        <f>ROUND(E40*U40,2)</f>
        <v>107.19</v>
      </c>
      <c r="W40" s="217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156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 x14ac:dyDescent="0.2">
      <c r="A41" s="215"/>
      <c r="B41" s="216"/>
      <c r="C41" s="252" t="s">
        <v>207</v>
      </c>
      <c r="D41" s="250"/>
      <c r="E41" s="250"/>
      <c r="F41" s="250"/>
      <c r="G41" s="250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160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 x14ac:dyDescent="0.2">
      <c r="A42" s="215"/>
      <c r="B42" s="216"/>
      <c r="C42" s="244" t="s">
        <v>403</v>
      </c>
      <c r="D42" s="218"/>
      <c r="E42" s="219">
        <v>239</v>
      </c>
      <c r="F42" s="217"/>
      <c r="G42" s="217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119</v>
      </c>
      <c r="AH42" s="208">
        <v>0</v>
      </c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15"/>
      <c r="B43" s="216"/>
      <c r="C43" s="244" t="s">
        <v>404</v>
      </c>
      <c r="D43" s="218"/>
      <c r="E43" s="219">
        <v>71.7</v>
      </c>
      <c r="F43" s="217"/>
      <c r="G43" s="217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119</v>
      </c>
      <c r="AH43" s="208">
        <v>0</v>
      </c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ht="22.5" outlineLevel="1" x14ac:dyDescent="0.2">
      <c r="A44" s="227">
        <v>13</v>
      </c>
      <c r="B44" s="228" t="s">
        <v>210</v>
      </c>
      <c r="C44" s="243" t="s">
        <v>211</v>
      </c>
      <c r="D44" s="229" t="s">
        <v>172</v>
      </c>
      <c r="E44" s="230">
        <v>621.4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21</v>
      </c>
      <c r="M44" s="232">
        <f>G44*(1+L44/100)</f>
        <v>0</v>
      </c>
      <c r="N44" s="232">
        <v>0</v>
      </c>
      <c r="O44" s="232">
        <f>ROUND(E44*N44,2)</f>
        <v>0</v>
      </c>
      <c r="P44" s="232">
        <v>0</v>
      </c>
      <c r="Q44" s="232">
        <f>ROUND(E44*P44,2)</f>
        <v>0</v>
      </c>
      <c r="R44" s="232" t="s">
        <v>164</v>
      </c>
      <c r="S44" s="232" t="s">
        <v>116</v>
      </c>
      <c r="T44" s="233" t="s">
        <v>116</v>
      </c>
      <c r="U44" s="217">
        <v>1.0999999999999999E-2</v>
      </c>
      <c r="V44" s="217">
        <f>ROUND(E44*U44,2)</f>
        <v>6.84</v>
      </c>
      <c r="W44" s="217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156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">
      <c r="A45" s="215"/>
      <c r="B45" s="216"/>
      <c r="C45" s="252" t="s">
        <v>212</v>
      </c>
      <c r="D45" s="250"/>
      <c r="E45" s="250"/>
      <c r="F45" s="250"/>
      <c r="G45" s="250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160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">
      <c r="A46" s="215"/>
      <c r="B46" s="216"/>
      <c r="C46" s="244" t="s">
        <v>405</v>
      </c>
      <c r="D46" s="218"/>
      <c r="E46" s="219">
        <v>621.4</v>
      </c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119</v>
      </c>
      <c r="AH46" s="208">
        <v>0</v>
      </c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ht="33.75" outlineLevel="1" x14ac:dyDescent="0.2">
      <c r="A47" s="227">
        <v>14</v>
      </c>
      <c r="B47" s="228" t="s">
        <v>214</v>
      </c>
      <c r="C47" s="243" t="s">
        <v>215</v>
      </c>
      <c r="D47" s="229" t="s">
        <v>172</v>
      </c>
      <c r="E47" s="230">
        <v>24856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21</v>
      </c>
      <c r="M47" s="232">
        <f>G47*(1+L47/100)</f>
        <v>0</v>
      </c>
      <c r="N47" s="232">
        <v>0</v>
      </c>
      <c r="O47" s="232">
        <f>ROUND(E47*N47,2)</f>
        <v>0</v>
      </c>
      <c r="P47" s="232">
        <v>0</v>
      </c>
      <c r="Q47" s="232">
        <f>ROUND(E47*P47,2)</f>
        <v>0</v>
      </c>
      <c r="R47" s="232" t="s">
        <v>164</v>
      </c>
      <c r="S47" s="232" t="s">
        <v>116</v>
      </c>
      <c r="T47" s="233" t="s">
        <v>116</v>
      </c>
      <c r="U47" s="217">
        <v>0</v>
      </c>
      <c r="V47" s="217">
        <f>ROUND(E47*U47,2)</f>
        <v>0</v>
      </c>
      <c r="W47" s="217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152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 x14ac:dyDescent="0.2">
      <c r="A48" s="215"/>
      <c r="B48" s="216"/>
      <c r="C48" s="252" t="s">
        <v>212</v>
      </c>
      <c r="D48" s="250"/>
      <c r="E48" s="250"/>
      <c r="F48" s="250"/>
      <c r="G48" s="250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160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 x14ac:dyDescent="0.2">
      <c r="A49" s="215"/>
      <c r="B49" s="216"/>
      <c r="C49" s="244" t="s">
        <v>406</v>
      </c>
      <c r="D49" s="218"/>
      <c r="E49" s="219">
        <v>24856</v>
      </c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119</v>
      </c>
      <c r="AH49" s="208">
        <v>0</v>
      </c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ht="22.5" outlineLevel="1" x14ac:dyDescent="0.2">
      <c r="A50" s="227">
        <v>15</v>
      </c>
      <c r="B50" s="228" t="s">
        <v>217</v>
      </c>
      <c r="C50" s="243" t="s">
        <v>218</v>
      </c>
      <c r="D50" s="229" t="s">
        <v>172</v>
      </c>
      <c r="E50" s="230">
        <v>621.4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21</v>
      </c>
      <c r="M50" s="232">
        <f>G50*(1+L50/100)</f>
        <v>0</v>
      </c>
      <c r="N50" s="232">
        <v>0</v>
      </c>
      <c r="O50" s="232">
        <f>ROUND(E50*N50,2)</f>
        <v>0</v>
      </c>
      <c r="P50" s="232">
        <v>0</v>
      </c>
      <c r="Q50" s="232">
        <f>ROUND(E50*P50,2)</f>
        <v>0</v>
      </c>
      <c r="R50" s="232" t="s">
        <v>164</v>
      </c>
      <c r="S50" s="232" t="s">
        <v>116</v>
      </c>
      <c r="T50" s="233" t="s">
        <v>116</v>
      </c>
      <c r="U50" s="217">
        <v>8.9999999999999993E-3</v>
      </c>
      <c r="V50" s="217">
        <f>ROUND(E50*U50,2)</f>
        <v>5.59</v>
      </c>
      <c r="W50" s="217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156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 x14ac:dyDescent="0.2">
      <c r="A51" s="215"/>
      <c r="B51" s="216"/>
      <c r="C51" s="244" t="s">
        <v>407</v>
      </c>
      <c r="D51" s="218"/>
      <c r="E51" s="219">
        <v>621.4</v>
      </c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119</v>
      </c>
      <c r="AH51" s="208">
        <v>0</v>
      </c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ht="22.5" outlineLevel="1" x14ac:dyDescent="0.2">
      <c r="A52" s="227">
        <v>16</v>
      </c>
      <c r="B52" s="228" t="s">
        <v>220</v>
      </c>
      <c r="C52" s="243" t="s">
        <v>221</v>
      </c>
      <c r="D52" s="229" t="s">
        <v>172</v>
      </c>
      <c r="E52" s="230">
        <v>317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21</v>
      </c>
      <c r="M52" s="232">
        <f>G52*(1+L52/100)</f>
        <v>0</v>
      </c>
      <c r="N52" s="232">
        <v>0</v>
      </c>
      <c r="O52" s="232">
        <f>ROUND(E52*N52,2)</f>
        <v>0</v>
      </c>
      <c r="P52" s="232">
        <v>0</v>
      </c>
      <c r="Q52" s="232">
        <f>ROUND(E52*P52,2)</f>
        <v>0</v>
      </c>
      <c r="R52" s="232" t="s">
        <v>164</v>
      </c>
      <c r="S52" s="232" t="s">
        <v>116</v>
      </c>
      <c r="T52" s="233" t="s">
        <v>116</v>
      </c>
      <c r="U52" s="217">
        <v>0.20200000000000001</v>
      </c>
      <c r="V52" s="217">
        <f>ROUND(E52*U52,2)</f>
        <v>64.03</v>
      </c>
      <c r="W52" s="217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156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">
      <c r="A53" s="215"/>
      <c r="B53" s="216"/>
      <c r="C53" s="252" t="s">
        <v>222</v>
      </c>
      <c r="D53" s="250"/>
      <c r="E53" s="250"/>
      <c r="F53" s="250"/>
      <c r="G53" s="250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160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 x14ac:dyDescent="0.2">
      <c r="A54" s="215"/>
      <c r="B54" s="216"/>
      <c r="C54" s="253" t="s">
        <v>223</v>
      </c>
      <c r="D54" s="251"/>
      <c r="E54" s="251"/>
      <c r="F54" s="251"/>
      <c r="G54" s="251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224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">
      <c r="A55" s="215"/>
      <c r="B55" s="216"/>
      <c r="C55" s="244" t="s">
        <v>408</v>
      </c>
      <c r="D55" s="218"/>
      <c r="E55" s="219">
        <v>478</v>
      </c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119</v>
      </c>
      <c r="AH55" s="208">
        <v>0</v>
      </c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">
      <c r="A56" s="215"/>
      <c r="B56" s="216"/>
      <c r="C56" s="244" t="s">
        <v>409</v>
      </c>
      <c r="D56" s="218"/>
      <c r="E56" s="219">
        <v>-161</v>
      </c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119</v>
      </c>
      <c r="AH56" s="208">
        <v>0</v>
      </c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 x14ac:dyDescent="0.2">
      <c r="A57" s="227">
        <v>17</v>
      </c>
      <c r="B57" s="228" t="s">
        <v>227</v>
      </c>
      <c r="C57" s="243" t="s">
        <v>228</v>
      </c>
      <c r="D57" s="229" t="s">
        <v>172</v>
      </c>
      <c r="E57" s="230">
        <v>137.1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21</v>
      </c>
      <c r="M57" s="232">
        <f>G57*(1+L57/100)</f>
        <v>0</v>
      </c>
      <c r="N57" s="232">
        <v>0</v>
      </c>
      <c r="O57" s="232">
        <f>ROUND(E57*N57,2)</f>
        <v>0</v>
      </c>
      <c r="P57" s="232">
        <v>0</v>
      </c>
      <c r="Q57" s="232">
        <f>ROUND(E57*P57,2)</f>
        <v>0</v>
      </c>
      <c r="R57" s="232" t="s">
        <v>164</v>
      </c>
      <c r="S57" s="232" t="s">
        <v>116</v>
      </c>
      <c r="T57" s="233" t="s">
        <v>116</v>
      </c>
      <c r="U57" s="217">
        <v>1.587</v>
      </c>
      <c r="V57" s="217">
        <f>ROUND(E57*U57,2)</f>
        <v>217.58</v>
      </c>
      <c r="W57" s="217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152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ht="22.5" outlineLevel="1" x14ac:dyDescent="0.2">
      <c r="A58" s="215"/>
      <c r="B58" s="216"/>
      <c r="C58" s="252" t="s">
        <v>229</v>
      </c>
      <c r="D58" s="250"/>
      <c r="E58" s="250"/>
      <c r="F58" s="250"/>
      <c r="G58" s="250"/>
      <c r="H58" s="217"/>
      <c r="I58" s="217"/>
      <c r="J58" s="217"/>
      <c r="K58" s="217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7"/>
      <c r="W58" s="217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160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49" t="str">
        <f>C58</f>
        <v>sypaninou z vhodných hornin tř. 1 - 4 nebo materiálem připraveným podél výkopu ve vzdálenosti do 3 m od jeho kraje, pro jakoukoliv hloubku výkopu a jakoukoliv míru zhutnění,</v>
      </c>
      <c r="BB58" s="208"/>
      <c r="BC58" s="208"/>
      <c r="BD58" s="208"/>
      <c r="BE58" s="208"/>
      <c r="BF58" s="208"/>
      <c r="BG58" s="208"/>
      <c r="BH58" s="208"/>
    </row>
    <row r="59" spans="1:60" outlineLevel="1" x14ac:dyDescent="0.2">
      <c r="A59" s="215"/>
      <c r="B59" s="216"/>
      <c r="C59" s="244" t="s">
        <v>410</v>
      </c>
      <c r="D59" s="218"/>
      <c r="E59" s="219">
        <v>118.2</v>
      </c>
      <c r="F59" s="217"/>
      <c r="G59" s="217"/>
      <c r="H59" s="217"/>
      <c r="I59" s="217"/>
      <c r="J59" s="217"/>
      <c r="K59" s="217"/>
      <c r="L59" s="217"/>
      <c r="M59" s="217"/>
      <c r="N59" s="217"/>
      <c r="O59" s="217"/>
      <c r="P59" s="217"/>
      <c r="Q59" s="217"/>
      <c r="R59" s="217"/>
      <c r="S59" s="217"/>
      <c r="T59" s="217"/>
      <c r="U59" s="217"/>
      <c r="V59" s="217"/>
      <c r="W59" s="217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119</v>
      </c>
      <c r="AH59" s="208">
        <v>0</v>
      </c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 x14ac:dyDescent="0.2">
      <c r="A60" s="215"/>
      <c r="B60" s="216"/>
      <c r="C60" s="244" t="s">
        <v>411</v>
      </c>
      <c r="D60" s="218"/>
      <c r="E60" s="219">
        <v>18.899999999999999</v>
      </c>
      <c r="F60" s="217"/>
      <c r="G60" s="217"/>
      <c r="H60" s="217"/>
      <c r="I60" s="217"/>
      <c r="J60" s="217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119</v>
      </c>
      <c r="AH60" s="208">
        <v>0</v>
      </c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ht="22.5" outlineLevel="1" x14ac:dyDescent="0.2">
      <c r="A61" s="227">
        <v>18</v>
      </c>
      <c r="B61" s="228" t="s">
        <v>232</v>
      </c>
      <c r="C61" s="243" t="s">
        <v>233</v>
      </c>
      <c r="D61" s="229" t="s">
        <v>150</v>
      </c>
      <c r="E61" s="230">
        <v>158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21</v>
      </c>
      <c r="M61" s="232">
        <f>G61*(1+L61/100)</f>
        <v>0</v>
      </c>
      <c r="N61" s="232">
        <v>0</v>
      </c>
      <c r="O61" s="232">
        <f>ROUND(E61*N61,2)</f>
        <v>0</v>
      </c>
      <c r="P61" s="232">
        <v>0</v>
      </c>
      <c r="Q61" s="232">
        <f>ROUND(E61*P61,2)</f>
        <v>0</v>
      </c>
      <c r="R61" s="232" t="s">
        <v>164</v>
      </c>
      <c r="S61" s="232" t="s">
        <v>116</v>
      </c>
      <c r="T61" s="233" t="s">
        <v>116</v>
      </c>
      <c r="U61" s="217">
        <v>0.41599999999999998</v>
      </c>
      <c r="V61" s="217">
        <f>ROUND(E61*U61,2)</f>
        <v>65.73</v>
      </c>
      <c r="W61" s="217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152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 x14ac:dyDescent="0.2">
      <c r="A62" s="215"/>
      <c r="B62" s="216"/>
      <c r="C62" s="252" t="s">
        <v>234</v>
      </c>
      <c r="D62" s="250"/>
      <c r="E62" s="250"/>
      <c r="F62" s="250"/>
      <c r="G62" s="250"/>
      <c r="H62" s="217"/>
      <c r="I62" s="217"/>
      <c r="J62" s="217"/>
      <c r="K62" s="217"/>
      <c r="L62" s="217"/>
      <c r="M62" s="217"/>
      <c r="N62" s="217"/>
      <c r="O62" s="217"/>
      <c r="P62" s="217"/>
      <c r="Q62" s="217"/>
      <c r="R62" s="217"/>
      <c r="S62" s="217"/>
      <c r="T62" s="217"/>
      <c r="U62" s="217"/>
      <c r="V62" s="217"/>
      <c r="W62" s="217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160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 x14ac:dyDescent="0.2">
      <c r="A63" s="215"/>
      <c r="B63" s="216"/>
      <c r="C63" s="244" t="s">
        <v>412</v>
      </c>
      <c r="D63" s="218"/>
      <c r="E63" s="219">
        <v>158</v>
      </c>
      <c r="F63" s="217"/>
      <c r="G63" s="217"/>
      <c r="H63" s="217"/>
      <c r="I63" s="217"/>
      <c r="J63" s="217"/>
      <c r="K63" s="217"/>
      <c r="L63" s="217"/>
      <c r="M63" s="217"/>
      <c r="N63" s="217"/>
      <c r="O63" s="217"/>
      <c r="P63" s="217"/>
      <c r="Q63" s="217"/>
      <c r="R63" s="217"/>
      <c r="S63" s="217"/>
      <c r="T63" s="217"/>
      <c r="U63" s="217"/>
      <c r="V63" s="217"/>
      <c r="W63" s="217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119</v>
      </c>
      <c r="AH63" s="208">
        <v>0</v>
      </c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 x14ac:dyDescent="0.2">
      <c r="A64" s="227">
        <v>19</v>
      </c>
      <c r="B64" s="228" t="s">
        <v>413</v>
      </c>
      <c r="C64" s="243" t="s">
        <v>414</v>
      </c>
      <c r="D64" s="229" t="s">
        <v>150</v>
      </c>
      <c r="E64" s="230">
        <v>10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21</v>
      </c>
      <c r="M64" s="232">
        <f>G64*(1+L64/100)</f>
        <v>0</v>
      </c>
      <c r="N64" s="232">
        <v>0</v>
      </c>
      <c r="O64" s="232">
        <f>ROUND(E64*N64,2)</f>
        <v>0</v>
      </c>
      <c r="P64" s="232">
        <v>0</v>
      </c>
      <c r="Q64" s="232">
        <f>ROUND(E64*P64,2)</f>
        <v>0</v>
      </c>
      <c r="R64" s="232" t="s">
        <v>164</v>
      </c>
      <c r="S64" s="232" t="s">
        <v>116</v>
      </c>
      <c r="T64" s="233" t="s">
        <v>116</v>
      </c>
      <c r="U64" s="217">
        <v>0.128</v>
      </c>
      <c r="V64" s="217">
        <f>ROUND(E64*U64,2)</f>
        <v>1.28</v>
      </c>
      <c r="W64" s="217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152</v>
      </c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 x14ac:dyDescent="0.2">
      <c r="A65" s="215"/>
      <c r="B65" s="216"/>
      <c r="C65" s="252" t="s">
        <v>415</v>
      </c>
      <c r="D65" s="250"/>
      <c r="E65" s="250"/>
      <c r="F65" s="250"/>
      <c r="G65" s="250"/>
      <c r="H65" s="217"/>
      <c r="I65" s="217"/>
      <c r="J65" s="217"/>
      <c r="K65" s="217"/>
      <c r="L65" s="217"/>
      <c r="M65" s="217"/>
      <c r="N65" s="217"/>
      <c r="O65" s="217"/>
      <c r="P65" s="217"/>
      <c r="Q65" s="217"/>
      <c r="R65" s="217"/>
      <c r="S65" s="217"/>
      <c r="T65" s="217"/>
      <c r="U65" s="217"/>
      <c r="V65" s="217"/>
      <c r="W65" s="217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160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 x14ac:dyDescent="0.2">
      <c r="A66" s="215"/>
      <c r="B66" s="216"/>
      <c r="C66" s="244" t="s">
        <v>416</v>
      </c>
      <c r="D66" s="218"/>
      <c r="E66" s="219">
        <v>10</v>
      </c>
      <c r="F66" s="217"/>
      <c r="G66" s="217"/>
      <c r="H66" s="217"/>
      <c r="I66" s="217"/>
      <c r="J66" s="217"/>
      <c r="K66" s="217"/>
      <c r="L66" s="217"/>
      <c r="M66" s="217"/>
      <c r="N66" s="217"/>
      <c r="O66" s="217"/>
      <c r="P66" s="217"/>
      <c r="Q66" s="217"/>
      <c r="R66" s="217"/>
      <c r="S66" s="217"/>
      <c r="T66" s="217"/>
      <c r="U66" s="217"/>
      <c r="V66" s="217"/>
      <c r="W66" s="217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119</v>
      </c>
      <c r="AH66" s="208">
        <v>0</v>
      </c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 x14ac:dyDescent="0.2">
      <c r="A67" s="234">
        <v>20</v>
      </c>
      <c r="B67" s="235" t="s">
        <v>236</v>
      </c>
      <c r="C67" s="245" t="s">
        <v>237</v>
      </c>
      <c r="D67" s="236" t="s">
        <v>172</v>
      </c>
      <c r="E67" s="237">
        <v>621.4</v>
      </c>
      <c r="F67" s="238"/>
      <c r="G67" s="239">
        <f>ROUND(E67*F67,2)</f>
        <v>0</v>
      </c>
      <c r="H67" s="238"/>
      <c r="I67" s="239">
        <f>ROUND(E67*H67,2)</f>
        <v>0</v>
      </c>
      <c r="J67" s="238"/>
      <c r="K67" s="239">
        <f>ROUND(E67*J67,2)</f>
        <v>0</v>
      </c>
      <c r="L67" s="239">
        <v>21</v>
      </c>
      <c r="M67" s="239">
        <f>G67*(1+L67/100)</f>
        <v>0</v>
      </c>
      <c r="N67" s="239">
        <v>0</v>
      </c>
      <c r="O67" s="239">
        <f>ROUND(E67*N67,2)</f>
        <v>0</v>
      </c>
      <c r="P67" s="239">
        <v>0</v>
      </c>
      <c r="Q67" s="239">
        <f>ROUND(E67*P67,2)</f>
        <v>0</v>
      </c>
      <c r="R67" s="239" t="s">
        <v>164</v>
      </c>
      <c r="S67" s="239" t="s">
        <v>116</v>
      </c>
      <c r="T67" s="240" t="s">
        <v>116</v>
      </c>
      <c r="U67" s="217">
        <v>0</v>
      </c>
      <c r="V67" s="217">
        <f>ROUND(E67*U67,2)</f>
        <v>0</v>
      </c>
      <c r="W67" s="217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156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 x14ac:dyDescent="0.2">
      <c r="A68" s="227">
        <v>21</v>
      </c>
      <c r="B68" s="228" t="s">
        <v>242</v>
      </c>
      <c r="C68" s="243" t="s">
        <v>243</v>
      </c>
      <c r="D68" s="229" t="s">
        <v>244</v>
      </c>
      <c r="E68" s="230">
        <v>246.78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21</v>
      </c>
      <c r="M68" s="232">
        <f>G68*(1+L68/100)</f>
        <v>0</v>
      </c>
      <c r="N68" s="232">
        <v>1</v>
      </c>
      <c r="O68" s="232">
        <f>ROUND(E68*N68,2)</f>
        <v>246.78</v>
      </c>
      <c r="P68" s="232">
        <v>0</v>
      </c>
      <c r="Q68" s="232">
        <f>ROUND(E68*P68,2)</f>
        <v>0</v>
      </c>
      <c r="R68" s="232" t="s">
        <v>240</v>
      </c>
      <c r="S68" s="232" t="s">
        <v>116</v>
      </c>
      <c r="T68" s="233" t="s">
        <v>116</v>
      </c>
      <c r="U68" s="217">
        <v>0</v>
      </c>
      <c r="V68" s="217">
        <f>ROUND(E68*U68,2)</f>
        <v>0</v>
      </c>
      <c r="W68" s="217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245</v>
      </c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 x14ac:dyDescent="0.2">
      <c r="A69" s="215"/>
      <c r="B69" s="216"/>
      <c r="C69" s="244" t="s">
        <v>417</v>
      </c>
      <c r="D69" s="218"/>
      <c r="E69" s="219">
        <v>246.78</v>
      </c>
      <c r="F69" s="217"/>
      <c r="G69" s="217"/>
      <c r="H69" s="217"/>
      <c r="I69" s="217"/>
      <c r="J69" s="217"/>
      <c r="K69" s="217"/>
      <c r="L69" s="217"/>
      <c r="M69" s="217"/>
      <c r="N69" s="217"/>
      <c r="O69" s="217"/>
      <c r="P69" s="217"/>
      <c r="Q69" s="217"/>
      <c r="R69" s="217"/>
      <c r="S69" s="217"/>
      <c r="T69" s="217"/>
      <c r="U69" s="217"/>
      <c r="V69" s="217"/>
      <c r="W69" s="217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119</v>
      </c>
      <c r="AH69" s="208">
        <v>5</v>
      </c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 x14ac:dyDescent="0.2">
      <c r="A70" s="227">
        <v>22</v>
      </c>
      <c r="B70" s="228" t="s">
        <v>247</v>
      </c>
      <c r="C70" s="243" t="s">
        <v>248</v>
      </c>
      <c r="D70" s="229" t="s">
        <v>244</v>
      </c>
      <c r="E70" s="230">
        <v>570.6</v>
      </c>
      <c r="F70" s="231"/>
      <c r="G70" s="232">
        <f>ROUND(E70*F70,2)</f>
        <v>0</v>
      </c>
      <c r="H70" s="231"/>
      <c r="I70" s="232">
        <f>ROUND(E70*H70,2)</f>
        <v>0</v>
      </c>
      <c r="J70" s="231"/>
      <c r="K70" s="232">
        <f>ROUND(E70*J70,2)</f>
        <v>0</v>
      </c>
      <c r="L70" s="232">
        <v>21</v>
      </c>
      <c r="M70" s="232">
        <f>G70*(1+L70/100)</f>
        <v>0</v>
      </c>
      <c r="N70" s="232">
        <v>1</v>
      </c>
      <c r="O70" s="232">
        <f>ROUND(E70*N70,2)</f>
        <v>570.6</v>
      </c>
      <c r="P70" s="232">
        <v>0</v>
      </c>
      <c r="Q70" s="232">
        <f>ROUND(E70*P70,2)</f>
        <v>0</v>
      </c>
      <c r="R70" s="232" t="s">
        <v>240</v>
      </c>
      <c r="S70" s="232" t="s">
        <v>116</v>
      </c>
      <c r="T70" s="233" t="s">
        <v>116</v>
      </c>
      <c r="U70" s="217">
        <v>0</v>
      </c>
      <c r="V70" s="217">
        <f>ROUND(E70*U70,2)</f>
        <v>0</v>
      </c>
      <c r="W70" s="217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241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 x14ac:dyDescent="0.2">
      <c r="A71" s="215"/>
      <c r="B71" s="216"/>
      <c r="C71" s="244" t="s">
        <v>418</v>
      </c>
      <c r="D71" s="218"/>
      <c r="E71" s="219">
        <v>570.6</v>
      </c>
      <c r="F71" s="217"/>
      <c r="G71" s="217"/>
      <c r="H71" s="217"/>
      <c r="I71" s="217"/>
      <c r="J71" s="217"/>
      <c r="K71" s="217"/>
      <c r="L71" s="217"/>
      <c r="M71" s="217"/>
      <c r="N71" s="217"/>
      <c r="O71" s="217"/>
      <c r="P71" s="217"/>
      <c r="Q71" s="217"/>
      <c r="R71" s="217"/>
      <c r="S71" s="217"/>
      <c r="T71" s="217"/>
      <c r="U71" s="217"/>
      <c r="V71" s="217"/>
      <c r="W71" s="217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119</v>
      </c>
      <c r="AH71" s="208">
        <v>0</v>
      </c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x14ac:dyDescent="0.2">
      <c r="A72" s="221" t="s">
        <v>111</v>
      </c>
      <c r="B72" s="222" t="s">
        <v>68</v>
      </c>
      <c r="C72" s="242" t="s">
        <v>69</v>
      </c>
      <c r="D72" s="223"/>
      <c r="E72" s="224"/>
      <c r="F72" s="225"/>
      <c r="G72" s="225">
        <f>SUMIF(AG73:AG81,"&lt;&gt;NOR",G73:G81)</f>
        <v>0</v>
      </c>
      <c r="H72" s="225"/>
      <c r="I72" s="225">
        <f>SUM(I73:I81)</f>
        <v>0</v>
      </c>
      <c r="J72" s="225"/>
      <c r="K72" s="225">
        <f>SUM(K73:K81)</f>
        <v>0</v>
      </c>
      <c r="L72" s="225"/>
      <c r="M72" s="225">
        <f>SUM(M73:M81)</f>
        <v>0</v>
      </c>
      <c r="N72" s="225"/>
      <c r="O72" s="225">
        <f>SUM(O73:O81)</f>
        <v>46.289999999999992</v>
      </c>
      <c r="P72" s="225"/>
      <c r="Q72" s="225">
        <f>SUM(Q73:Q81)</f>
        <v>0</v>
      </c>
      <c r="R72" s="225"/>
      <c r="S72" s="225"/>
      <c r="T72" s="226"/>
      <c r="U72" s="220"/>
      <c r="V72" s="220">
        <f>SUM(V73:V81)</f>
        <v>35.03</v>
      </c>
      <c r="W72" s="220"/>
      <c r="AG72" t="s">
        <v>112</v>
      </c>
    </row>
    <row r="73" spans="1:60" outlineLevel="1" x14ac:dyDescent="0.2">
      <c r="A73" s="227">
        <v>23</v>
      </c>
      <c r="B73" s="228" t="s">
        <v>250</v>
      </c>
      <c r="C73" s="243" t="s">
        <v>251</v>
      </c>
      <c r="D73" s="229" t="s">
        <v>172</v>
      </c>
      <c r="E73" s="230">
        <v>23.9</v>
      </c>
      <c r="F73" s="231"/>
      <c r="G73" s="232">
        <f>ROUND(E73*F73,2)</f>
        <v>0</v>
      </c>
      <c r="H73" s="231"/>
      <c r="I73" s="232">
        <f>ROUND(E73*H73,2)</f>
        <v>0</v>
      </c>
      <c r="J73" s="231"/>
      <c r="K73" s="232">
        <f>ROUND(E73*J73,2)</f>
        <v>0</v>
      </c>
      <c r="L73" s="232">
        <v>21</v>
      </c>
      <c r="M73" s="232">
        <f>G73*(1+L73/100)</f>
        <v>0</v>
      </c>
      <c r="N73" s="232">
        <v>1.8907700000000001</v>
      </c>
      <c r="O73" s="232">
        <f>ROUND(E73*N73,2)</f>
        <v>45.19</v>
      </c>
      <c r="P73" s="232">
        <v>0</v>
      </c>
      <c r="Q73" s="232">
        <f>ROUND(E73*P73,2)</f>
        <v>0</v>
      </c>
      <c r="R73" s="232" t="s">
        <v>252</v>
      </c>
      <c r="S73" s="232" t="s">
        <v>116</v>
      </c>
      <c r="T73" s="233" t="s">
        <v>116</v>
      </c>
      <c r="U73" s="217">
        <v>1.3169999999999999</v>
      </c>
      <c r="V73" s="217">
        <f>ROUND(E73*U73,2)</f>
        <v>31.48</v>
      </c>
      <c r="W73" s="217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156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 x14ac:dyDescent="0.2">
      <c r="A74" s="215"/>
      <c r="B74" s="216"/>
      <c r="C74" s="252" t="s">
        <v>253</v>
      </c>
      <c r="D74" s="250"/>
      <c r="E74" s="250"/>
      <c r="F74" s="250"/>
      <c r="G74" s="250"/>
      <c r="H74" s="217"/>
      <c r="I74" s="217"/>
      <c r="J74" s="217"/>
      <c r="K74" s="217"/>
      <c r="L74" s="217"/>
      <c r="M74" s="217"/>
      <c r="N74" s="217"/>
      <c r="O74" s="217"/>
      <c r="P74" s="217"/>
      <c r="Q74" s="217"/>
      <c r="R74" s="217"/>
      <c r="S74" s="217"/>
      <c r="T74" s="217"/>
      <c r="U74" s="217"/>
      <c r="V74" s="217"/>
      <c r="W74" s="217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160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 x14ac:dyDescent="0.2">
      <c r="A75" s="215"/>
      <c r="B75" s="216"/>
      <c r="C75" s="244" t="s">
        <v>419</v>
      </c>
      <c r="D75" s="218"/>
      <c r="E75" s="219">
        <v>19.7</v>
      </c>
      <c r="F75" s="217"/>
      <c r="G75" s="217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119</v>
      </c>
      <c r="AH75" s="208">
        <v>0</v>
      </c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 x14ac:dyDescent="0.2">
      <c r="A76" s="215"/>
      <c r="B76" s="216"/>
      <c r="C76" s="244" t="s">
        <v>255</v>
      </c>
      <c r="D76" s="218"/>
      <c r="E76" s="219">
        <v>4.2</v>
      </c>
      <c r="F76" s="217"/>
      <c r="G76" s="217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7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119</v>
      </c>
      <c r="AH76" s="208">
        <v>0</v>
      </c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 x14ac:dyDescent="0.2">
      <c r="A77" s="227">
        <v>24</v>
      </c>
      <c r="B77" s="228" t="s">
        <v>420</v>
      </c>
      <c r="C77" s="243" t="s">
        <v>421</v>
      </c>
      <c r="D77" s="229" t="s">
        <v>150</v>
      </c>
      <c r="E77" s="230">
        <v>1</v>
      </c>
      <c r="F77" s="231"/>
      <c r="G77" s="232">
        <f>ROUND(E77*F77,2)</f>
        <v>0</v>
      </c>
      <c r="H77" s="231"/>
      <c r="I77" s="232">
        <f>ROUND(E77*H77,2)</f>
        <v>0</v>
      </c>
      <c r="J77" s="231"/>
      <c r="K77" s="232">
        <f>ROUND(E77*J77,2)</f>
        <v>0</v>
      </c>
      <c r="L77" s="232">
        <v>21</v>
      </c>
      <c r="M77" s="232">
        <f>G77*(1+L77/100)</f>
        <v>0</v>
      </c>
      <c r="N77" s="232">
        <v>0.19275999999999999</v>
      </c>
      <c r="O77" s="232">
        <f>ROUND(E77*N77,2)</f>
        <v>0.19</v>
      </c>
      <c r="P77" s="232">
        <v>0</v>
      </c>
      <c r="Q77" s="232">
        <f>ROUND(E77*P77,2)</f>
        <v>0</v>
      </c>
      <c r="R77" s="232" t="s">
        <v>422</v>
      </c>
      <c r="S77" s="232" t="s">
        <v>116</v>
      </c>
      <c r="T77" s="233" t="s">
        <v>116</v>
      </c>
      <c r="U77" s="217">
        <v>1.0980000000000001</v>
      </c>
      <c r="V77" s="217">
        <f>ROUND(E77*U77,2)</f>
        <v>1.1000000000000001</v>
      </c>
      <c r="W77" s="217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152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 x14ac:dyDescent="0.2">
      <c r="A78" s="215"/>
      <c r="B78" s="216"/>
      <c r="C78" s="244" t="s">
        <v>423</v>
      </c>
      <c r="D78" s="218"/>
      <c r="E78" s="219">
        <v>1</v>
      </c>
      <c r="F78" s="217"/>
      <c r="G78" s="217"/>
      <c r="H78" s="217"/>
      <c r="I78" s="217"/>
      <c r="J78" s="217"/>
      <c r="K78" s="217"/>
      <c r="L78" s="217"/>
      <c r="M78" s="217"/>
      <c r="N78" s="217"/>
      <c r="O78" s="217"/>
      <c r="P78" s="217"/>
      <c r="Q78" s="217"/>
      <c r="R78" s="217"/>
      <c r="S78" s="217"/>
      <c r="T78" s="217"/>
      <c r="U78" s="217"/>
      <c r="V78" s="217"/>
      <c r="W78" s="217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119</v>
      </c>
      <c r="AH78" s="208">
        <v>0</v>
      </c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ht="22.5" outlineLevel="1" x14ac:dyDescent="0.2">
      <c r="A79" s="227">
        <v>25</v>
      </c>
      <c r="B79" s="228" t="s">
        <v>424</v>
      </c>
      <c r="C79" s="243" t="s">
        <v>425</v>
      </c>
      <c r="D79" s="229" t="s">
        <v>150</v>
      </c>
      <c r="E79" s="230">
        <v>1</v>
      </c>
      <c r="F79" s="231"/>
      <c r="G79" s="232">
        <f>ROUND(E79*F79,2)</f>
        <v>0</v>
      </c>
      <c r="H79" s="231"/>
      <c r="I79" s="232">
        <f>ROUND(E79*H79,2)</f>
        <v>0</v>
      </c>
      <c r="J79" s="231"/>
      <c r="K79" s="232">
        <f>ROUND(E79*J79,2)</f>
        <v>0</v>
      </c>
      <c r="L79" s="232">
        <v>21</v>
      </c>
      <c r="M79" s="232">
        <f>G79*(1+L79/100)</f>
        <v>0</v>
      </c>
      <c r="N79" s="232">
        <v>0.91059000000000001</v>
      </c>
      <c r="O79" s="232">
        <f>ROUND(E79*N79,2)</f>
        <v>0.91</v>
      </c>
      <c r="P79" s="232">
        <v>0</v>
      </c>
      <c r="Q79" s="232">
        <f>ROUND(E79*P79,2)</f>
        <v>0</v>
      </c>
      <c r="R79" s="232" t="s">
        <v>426</v>
      </c>
      <c r="S79" s="232" t="s">
        <v>116</v>
      </c>
      <c r="T79" s="233" t="s">
        <v>116</v>
      </c>
      <c r="U79" s="217">
        <v>2.4500000000000002</v>
      </c>
      <c r="V79" s="217">
        <f>ROUND(E79*U79,2)</f>
        <v>2.4500000000000002</v>
      </c>
      <c r="W79" s="217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152</v>
      </c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 x14ac:dyDescent="0.2">
      <c r="A80" s="215"/>
      <c r="B80" s="216"/>
      <c r="C80" s="252" t="s">
        <v>427</v>
      </c>
      <c r="D80" s="250"/>
      <c r="E80" s="250"/>
      <c r="F80" s="250"/>
      <c r="G80" s="250"/>
      <c r="H80" s="217"/>
      <c r="I80" s="217"/>
      <c r="J80" s="217"/>
      <c r="K80" s="217"/>
      <c r="L80" s="217"/>
      <c r="M80" s="217"/>
      <c r="N80" s="217"/>
      <c r="O80" s="217"/>
      <c r="P80" s="217"/>
      <c r="Q80" s="217"/>
      <c r="R80" s="217"/>
      <c r="S80" s="217"/>
      <c r="T80" s="217"/>
      <c r="U80" s="217"/>
      <c r="V80" s="217"/>
      <c r="W80" s="217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160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 x14ac:dyDescent="0.2">
      <c r="A81" s="215"/>
      <c r="B81" s="216"/>
      <c r="C81" s="244" t="s">
        <v>428</v>
      </c>
      <c r="D81" s="218"/>
      <c r="E81" s="219">
        <v>1</v>
      </c>
      <c r="F81" s="217"/>
      <c r="G81" s="217"/>
      <c r="H81" s="217"/>
      <c r="I81" s="217"/>
      <c r="J81" s="217"/>
      <c r="K81" s="217"/>
      <c r="L81" s="217"/>
      <c r="M81" s="217"/>
      <c r="N81" s="217"/>
      <c r="O81" s="217"/>
      <c r="P81" s="217"/>
      <c r="Q81" s="217"/>
      <c r="R81" s="217"/>
      <c r="S81" s="217"/>
      <c r="T81" s="217"/>
      <c r="U81" s="217"/>
      <c r="V81" s="217"/>
      <c r="W81" s="217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119</v>
      </c>
      <c r="AH81" s="208">
        <v>0</v>
      </c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x14ac:dyDescent="0.2">
      <c r="A82" s="221" t="s">
        <v>111</v>
      </c>
      <c r="B82" s="222" t="s">
        <v>70</v>
      </c>
      <c r="C82" s="242" t="s">
        <v>71</v>
      </c>
      <c r="D82" s="223"/>
      <c r="E82" s="224"/>
      <c r="F82" s="225"/>
      <c r="G82" s="225">
        <f>SUMIF(AG83:AG93,"&lt;&gt;NOR",G83:G93)</f>
        <v>0</v>
      </c>
      <c r="H82" s="225"/>
      <c r="I82" s="225">
        <f>SUM(I83:I93)</f>
        <v>0</v>
      </c>
      <c r="J82" s="225"/>
      <c r="K82" s="225">
        <f>SUM(K83:K93)</f>
        <v>0</v>
      </c>
      <c r="L82" s="225"/>
      <c r="M82" s="225">
        <f>SUM(M83:M93)</f>
        <v>0</v>
      </c>
      <c r="N82" s="225"/>
      <c r="O82" s="225">
        <f>SUM(O83:O93)</f>
        <v>167.76000000000002</v>
      </c>
      <c r="P82" s="225"/>
      <c r="Q82" s="225">
        <f>SUM(Q83:Q93)</f>
        <v>0</v>
      </c>
      <c r="R82" s="225"/>
      <c r="S82" s="225"/>
      <c r="T82" s="226"/>
      <c r="U82" s="220"/>
      <c r="V82" s="220">
        <f>SUM(V83:V93)</f>
        <v>57.24</v>
      </c>
      <c r="W82" s="220"/>
      <c r="AG82" t="s">
        <v>112</v>
      </c>
    </row>
    <row r="83" spans="1:60" ht="22.5" outlineLevel="1" x14ac:dyDescent="0.2">
      <c r="A83" s="227">
        <v>26</v>
      </c>
      <c r="B83" s="228" t="s">
        <v>256</v>
      </c>
      <c r="C83" s="243" t="s">
        <v>257</v>
      </c>
      <c r="D83" s="229" t="s">
        <v>150</v>
      </c>
      <c r="E83" s="230">
        <v>200</v>
      </c>
      <c r="F83" s="231"/>
      <c r="G83" s="232">
        <f>ROUND(E83*F83,2)</f>
        <v>0</v>
      </c>
      <c r="H83" s="231"/>
      <c r="I83" s="232">
        <f>ROUND(E83*H83,2)</f>
        <v>0</v>
      </c>
      <c r="J83" s="231"/>
      <c r="K83" s="232">
        <f>ROUND(E83*J83,2)</f>
        <v>0</v>
      </c>
      <c r="L83" s="232">
        <v>21</v>
      </c>
      <c r="M83" s="232">
        <f>G83*(1+L83/100)</f>
        <v>0</v>
      </c>
      <c r="N83" s="232">
        <v>0.55125000000000002</v>
      </c>
      <c r="O83" s="232">
        <f>ROUND(E83*N83,2)</f>
        <v>110.25</v>
      </c>
      <c r="P83" s="232">
        <v>0</v>
      </c>
      <c r="Q83" s="232">
        <f>ROUND(E83*P83,2)</f>
        <v>0</v>
      </c>
      <c r="R83" s="232" t="s">
        <v>151</v>
      </c>
      <c r="S83" s="232" t="s">
        <v>116</v>
      </c>
      <c r="T83" s="233" t="s">
        <v>116</v>
      </c>
      <c r="U83" s="217">
        <v>2.7E-2</v>
      </c>
      <c r="V83" s="217">
        <f>ROUND(E83*U83,2)</f>
        <v>5.4</v>
      </c>
      <c r="W83" s="217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152</v>
      </c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 x14ac:dyDescent="0.2">
      <c r="A84" s="215"/>
      <c r="B84" s="216"/>
      <c r="C84" s="244" t="s">
        <v>153</v>
      </c>
      <c r="D84" s="218"/>
      <c r="E84" s="219">
        <v>200</v>
      </c>
      <c r="F84" s="217"/>
      <c r="G84" s="217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119</v>
      </c>
      <c r="AH84" s="208">
        <v>0</v>
      </c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ht="22.5" outlineLevel="1" x14ac:dyDescent="0.2">
      <c r="A85" s="227">
        <v>27</v>
      </c>
      <c r="B85" s="228" t="s">
        <v>258</v>
      </c>
      <c r="C85" s="243" t="s">
        <v>259</v>
      </c>
      <c r="D85" s="229" t="s">
        <v>150</v>
      </c>
      <c r="E85" s="230">
        <v>200</v>
      </c>
      <c r="F85" s="231"/>
      <c r="G85" s="232">
        <f>ROUND(E85*F85,2)</f>
        <v>0</v>
      </c>
      <c r="H85" s="231"/>
      <c r="I85" s="232">
        <f>ROUND(E85*H85,2)</f>
        <v>0</v>
      </c>
      <c r="J85" s="231"/>
      <c r="K85" s="232">
        <f>ROUND(E85*J85,2)</f>
        <v>0</v>
      </c>
      <c r="L85" s="232">
        <v>21</v>
      </c>
      <c r="M85" s="232">
        <f>G85*(1+L85/100)</f>
        <v>0</v>
      </c>
      <c r="N85" s="232">
        <v>5.0000000000000001E-4</v>
      </c>
      <c r="O85" s="232">
        <f>ROUND(E85*N85,2)</f>
        <v>0.1</v>
      </c>
      <c r="P85" s="232">
        <v>0</v>
      </c>
      <c r="Q85" s="232">
        <f>ROUND(E85*P85,2)</f>
        <v>0</v>
      </c>
      <c r="R85" s="232" t="s">
        <v>151</v>
      </c>
      <c r="S85" s="232" t="s">
        <v>116</v>
      </c>
      <c r="T85" s="233" t="s">
        <v>116</v>
      </c>
      <c r="U85" s="217">
        <v>2E-3</v>
      </c>
      <c r="V85" s="217">
        <f>ROUND(E85*U85,2)</f>
        <v>0.4</v>
      </c>
      <c r="W85" s="217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152</v>
      </c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 x14ac:dyDescent="0.2">
      <c r="A86" s="215"/>
      <c r="B86" s="216"/>
      <c r="C86" s="244" t="s">
        <v>153</v>
      </c>
      <c r="D86" s="218"/>
      <c r="E86" s="219">
        <v>200</v>
      </c>
      <c r="F86" s="217"/>
      <c r="G86" s="217"/>
      <c r="H86" s="217"/>
      <c r="I86" s="217"/>
      <c r="J86" s="217"/>
      <c r="K86" s="217"/>
      <c r="L86" s="217"/>
      <c r="M86" s="217"/>
      <c r="N86" s="217"/>
      <c r="O86" s="217"/>
      <c r="P86" s="217"/>
      <c r="Q86" s="217"/>
      <c r="R86" s="217"/>
      <c r="S86" s="217"/>
      <c r="T86" s="217"/>
      <c r="U86" s="217"/>
      <c r="V86" s="217"/>
      <c r="W86" s="217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119</v>
      </c>
      <c r="AH86" s="208">
        <v>0</v>
      </c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ht="22.5" outlineLevel="1" x14ac:dyDescent="0.2">
      <c r="A87" s="227">
        <v>28</v>
      </c>
      <c r="B87" s="228" t="s">
        <v>260</v>
      </c>
      <c r="C87" s="243" t="s">
        <v>261</v>
      </c>
      <c r="D87" s="229" t="s">
        <v>150</v>
      </c>
      <c r="E87" s="230">
        <v>200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21</v>
      </c>
      <c r="M87" s="232">
        <f>G87*(1+L87/100)</f>
        <v>0</v>
      </c>
      <c r="N87" s="232">
        <v>0.12966</v>
      </c>
      <c r="O87" s="232">
        <f>ROUND(E87*N87,2)</f>
        <v>25.93</v>
      </c>
      <c r="P87" s="232">
        <v>0</v>
      </c>
      <c r="Q87" s="232">
        <f>ROUND(E87*P87,2)</f>
        <v>0</v>
      </c>
      <c r="R87" s="232" t="s">
        <v>151</v>
      </c>
      <c r="S87" s="232" t="s">
        <v>116</v>
      </c>
      <c r="T87" s="233" t="s">
        <v>116</v>
      </c>
      <c r="U87" s="217">
        <v>7.1999999999999995E-2</v>
      </c>
      <c r="V87" s="217">
        <f>ROUND(E87*U87,2)</f>
        <v>14.4</v>
      </c>
      <c r="W87" s="217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156</v>
      </c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 x14ac:dyDescent="0.2">
      <c r="A88" s="215"/>
      <c r="B88" s="216"/>
      <c r="C88" s="244" t="s">
        <v>153</v>
      </c>
      <c r="D88" s="218"/>
      <c r="E88" s="219">
        <v>200</v>
      </c>
      <c r="F88" s="217"/>
      <c r="G88" s="217"/>
      <c r="H88" s="217"/>
      <c r="I88" s="217"/>
      <c r="J88" s="217"/>
      <c r="K88" s="217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7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119</v>
      </c>
      <c r="AH88" s="208">
        <v>0</v>
      </c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ht="22.5" outlineLevel="1" x14ac:dyDescent="0.2">
      <c r="A89" s="227">
        <v>29</v>
      </c>
      <c r="B89" s="228" t="s">
        <v>262</v>
      </c>
      <c r="C89" s="243" t="s">
        <v>263</v>
      </c>
      <c r="D89" s="229" t="s">
        <v>150</v>
      </c>
      <c r="E89" s="230">
        <v>200</v>
      </c>
      <c r="F89" s="231"/>
      <c r="G89" s="232">
        <f>ROUND(E89*F89,2)</f>
        <v>0</v>
      </c>
      <c r="H89" s="231"/>
      <c r="I89" s="232">
        <f>ROUND(E89*H89,2)</f>
        <v>0</v>
      </c>
      <c r="J89" s="231"/>
      <c r="K89" s="232">
        <f>ROUND(E89*J89,2)</f>
        <v>0</v>
      </c>
      <c r="L89" s="232">
        <v>21</v>
      </c>
      <c r="M89" s="232">
        <f>G89*(1+L89/100)</f>
        <v>0</v>
      </c>
      <c r="N89" s="232">
        <v>0.15559000000000001</v>
      </c>
      <c r="O89" s="232">
        <f>ROUND(E89*N89,2)</f>
        <v>31.12</v>
      </c>
      <c r="P89" s="232">
        <v>0</v>
      </c>
      <c r="Q89" s="232">
        <f>ROUND(E89*P89,2)</f>
        <v>0</v>
      </c>
      <c r="R89" s="232" t="s">
        <v>151</v>
      </c>
      <c r="S89" s="232" t="s">
        <v>116</v>
      </c>
      <c r="T89" s="233" t="s">
        <v>116</v>
      </c>
      <c r="U89" s="217">
        <v>8.2000000000000003E-2</v>
      </c>
      <c r="V89" s="217">
        <f>ROUND(E89*U89,2)</f>
        <v>16.399999999999999</v>
      </c>
      <c r="W89" s="217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156</v>
      </c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 x14ac:dyDescent="0.2">
      <c r="A90" s="215"/>
      <c r="B90" s="216"/>
      <c r="C90" s="244" t="s">
        <v>153</v>
      </c>
      <c r="D90" s="218"/>
      <c r="E90" s="219">
        <v>200</v>
      </c>
      <c r="F90" s="217"/>
      <c r="G90" s="217"/>
      <c r="H90" s="217"/>
      <c r="I90" s="217"/>
      <c r="J90" s="217"/>
      <c r="K90" s="217"/>
      <c r="L90" s="217"/>
      <c r="M90" s="217"/>
      <c r="N90" s="217"/>
      <c r="O90" s="217"/>
      <c r="P90" s="217"/>
      <c r="Q90" s="217"/>
      <c r="R90" s="217"/>
      <c r="S90" s="217"/>
      <c r="T90" s="217"/>
      <c r="U90" s="217"/>
      <c r="V90" s="217"/>
      <c r="W90" s="217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119</v>
      </c>
      <c r="AH90" s="208">
        <v>0</v>
      </c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 x14ac:dyDescent="0.2">
      <c r="A91" s="227">
        <v>30</v>
      </c>
      <c r="B91" s="228" t="s">
        <v>264</v>
      </c>
      <c r="C91" s="243" t="s">
        <v>265</v>
      </c>
      <c r="D91" s="229" t="s">
        <v>193</v>
      </c>
      <c r="E91" s="230">
        <v>160</v>
      </c>
      <c r="F91" s="231"/>
      <c r="G91" s="232">
        <f>ROUND(E91*F91,2)</f>
        <v>0</v>
      </c>
      <c r="H91" s="231"/>
      <c r="I91" s="232">
        <f>ROUND(E91*H91,2)</f>
        <v>0</v>
      </c>
      <c r="J91" s="231"/>
      <c r="K91" s="232">
        <f>ROUND(E91*J91,2)</f>
        <v>0</v>
      </c>
      <c r="L91" s="232">
        <v>21</v>
      </c>
      <c r="M91" s="232">
        <f>G91*(1+L91/100)</f>
        <v>0</v>
      </c>
      <c r="N91" s="232">
        <v>2.2399999999999998E-3</v>
      </c>
      <c r="O91" s="232">
        <f>ROUND(E91*N91,2)</f>
        <v>0.36</v>
      </c>
      <c r="P91" s="232">
        <v>0</v>
      </c>
      <c r="Q91" s="232">
        <f>ROUND(E91*P91,2)</f>
        <v>0</v>
      </c>
      <c r="R91" s="232" t="s">
        <v>151</v>
      </c>
      <c r="S91" s="232" t="s">
        <v>116</v>
      </c>
      <c r="T91" s="233" t="s">
        <v>116</v>
      </c>
      <c r="U91" s="217">
        <v>0.129</v>
      </c>
      <c r="V91" s="217">
        <f>ROUND(E91*U91,2)</f>
        <v>20.64</v>
      </c>
      <c r="W91" s="217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152</v>
      </c>
      <c r="AH91" s="208"/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 x14ac:dyDescent="0.2">
      <c r="A92" s="215"/>
      <c r="B92" s="216"/>
      <c r="C92" s="252" t="s">
        <v>266</v>
      </c>
      <c r="D92" s="250"/>
      <c r="E92" s="250"/>
      <c r="F92" s="250"/>
      <c r="G92" s="250"/>
      <c r="H92" s="217"/>
      <c r="I92" s="217"/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160</v>
      </c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 x14ac:dyDescent="0.2">
      <c r="A93" s="215"/>
      <c r="B93" s="216"/>
      <c r="C93" s="244" t="s">
        <v>267</v>
      </c>
      <c r="D93" s="218"/>
      <c r="E93" s="219">
        <v>160</v>
      </c>
      <c r="F93" s="217"/>
      <c r="G93" s="217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17"/>
      <c r="V93" s="217"/>
      <c r="W93" s="217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119</v>
      </c>
      <c r="AH93" s="208">
        <v>0</v>
      </c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x14ac:dyDescent="0.2">
      <c r="A94" s="221" t="s">
        <v>111</v>
      </c>
      <c r="B94" s="222" t="s">
        <v>72</v>
      </c>
      <c r="C94" s="242" t="s">
        <v>73</v>
      </c>
      <c r="D94" s="223"/>
      <c r="E94" s="224"/>
      <c r="F94" s="225"/>
      <c r="G94" s="225">
        <f>SUMIF(AG95:AG149,"&lt;&gt;NOR",G95:G149)</f>
        <v>0</v>
      </c>
      <c r="H94" s="225"/>
      <c r="I94" s="225">
        <f>SUM(I95:I149)</f>
        <v>0</v>
      </c>
      <c r="J94" s="225"/>
      <c r="K94" s="225">
        <f>SUM(K95:K149)</f>
        <v>0</v>
      </c>
      <c r="L94" s="225"/>
      <c r="M94" s="225">
        <f>SUM(M95:M149)</f>
        <v>0</v>
      </c>
      <c r="N94" s="225"/>
      <c r="O94" s="225">
        <f>SUM(O95:O149)</f>
        <v>25.37</v>
      </c>
      <c r="P94" s="225"/>
      <c r="Q94" s="225">
        <f>SUM(Q95:Q149)</f>
        <v>0</v>
      </c>
      <c r="R94" s="225"/>
      <c r="S94" s="225"/>
      <c r="T94" s="226"/>
      <c r="U94" s="220"/>
      <c r="V94" s="220">
        <f>SUM(V95:V149)</f>
        <v>233.21000000000004</v>
      </c>
      <c r="W94" s="220"/>
      <c r="AG94" t="s">
        <v>112</v>
      </c>
    </row>
    <row r="95" spans="1:60" outlineLevel="1" x14ac:dyDescent="0.2">
      <c r="A95" s="227">
        <v>31</v>
      </c>
      <c r="B95" s="228" t="s">
        <v>429</v>
      </c>
      <c r="C95" s="243" t="s">
        <v>430</v>
      </c>
      <c r="D95" s="229" t="s">
        <v>193</v>
      </c>
      <c r="E95" s="230">
        <v>63</v>
      </c>
      <c r="F95" s="231"/>
      <c r="G95" s="232">
        <f>ROUND(E95*F95,2)</f>
        <v>0</v>
      </c>
      <c r="H95" s="231"/>
      <c r="I95" s="232">
        <f>ROUND(E95*H95,2)</f>
        <v>0</v>
      </c>
      <c r="J95" s="231"/>
      <c r="K95" s="232">
        <f>ROUND(E95*J95,2)</f>
        <v>0</v>
      </c>
      <c r="L95" s="232">
        <v>21</v>
      </c>
      <c r="M95" s="232">
        <f>G95*(1+L95/100)</f>
        <v>0</v>
      </c>
      <c r="N95" s="232">
        <v>0</v>
      </c>
      <c r="O95" s="232">
        <f>ROUND(E95*N95,2)</f>
        <v>0</v>
      </c>
      <c r="P95" s="232">
        <v>0</v>
      </c>
      <c r="Q95" s="232">
        <f>ROUND(E95*P95,2)</f>
        <v>0</v>
      </c>
      <c r="R95" s="232" t="s">
        <v>252</v>
      </c>
      <c r="S95" s="232" t="s">
        <v>116</v>
      </c>
      <c r="T95" s="233" t="s">
        <v>116</v>
      </c>
      <c r="U95" s="217">
        <v>6.6000000000000003E-2</v>
      </c>
      <c r="V95" s="217">
        <f>ROUND(E95*U95,2)</f>
        <v>4.16</v>
      </c>
      <c r="W95" s="217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152</v>
      </c>
      <c r="AH95" s="208"/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outlineLevel="1" x14ac:dyDescent="0.2">
      <c r="A96" s="215"/>
      <c r="B96" s="216"/>
      <c r="C96" s="252" t="s">
        <v>431</v>
      </c>
      <c r="D96" s="250"/>
      <c r="E96" s="250"/>
      <c r="F96" s="250"/>
      <c r="G96" s="250"/>
      <c r="H96" s="217"/>
      <c r="I96" s="217"/>
      <c r="J96" s="217"/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160</v>
      </c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 x14ac:dyDescent="0.2">
      <c r="A97" s="215"/>
      <c r="B97" s="216"/>
      <c r="C97" s="244" t="s">
        <v>277</v>
      </c>
      <c r="D97" s="218"/>
      <c r="E97" s="219">
        <v>63</v>
      </c>
      <c r="F97" s="217"/>
      <c r="G97" s="217"/>
      <c r="H97" s="217"/>
      <c r="I97" s="217"/>
      <c r="J97" s="217"/>
      <c r="K97" s="217"/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119</v>
      </c>
      <c r="AH97" s="208">
        <v>0</v>
      </c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 x14ac:dyDescent="0.2">
      <c r="A98" s="227">
        <v>32</v>
      </c>
      <c r="B98" s="228" t="s">
        <v>432</v>
      </c>
      <c r="C98" s="243" t="s">
        <v>433</v>
      </c>
      <c r="D98" s="229" t="s">
        <v>193</v>
      </c>
      <c r="E98" s="230">
        <v>197</v>
      </c>
      <c r="F98" s="231"/>
      <c r="G98" s="232">
        <f>ROUND(E98*F98,2)</f>
        <v>0</v>
      </c>
      <c r="H98" s="231"/>
      <c r="I98" s="232">
        <f>ROUND(E98*H98,2)</f>
        <v>0</v>
      </c>
      <c r="J98" s="231"/>
      <c r="K98" s="232">
        <f>ROUND(E98*J98,2)</f>
        <v>0</v>
      </c>
      <c r="L98" s="232">
        <v>21</v>
      </c>
      <c r="M98" s="232">
        <f>G98*(1+L98/100)</f>
        <v>0</v>
      </c>
      <c r="N98" s="232">
        <v>1.0000000000000001E-5</v>
      </c>
      <c r="O98" s="232">
        <f>ROUND(E98*N98,2)</f>
        <v>0</v>
      </c>
      <c r="P98" s="232">
        <v>0</v>
      </c>
      <c r="Q98" s="232">
        <f>ROUND(E98*P98,2)</f>
        <v>0</v>
      </c>
      <c r="R98" s="232" t="s">
        <v>252</v>
      </c>
      <c r="S98" s="232" t="s">
        <v>116</v>
      </c>
      <c r="T98" s="233" t="s">
        <v>116</v>
      </c>
      <c r="U98" s="217">
        <v>9.7000000000000003E-2</v>
      </c>
      <c r="V98" s="217">
        <f>ROUND(E98*U98,2)</f>
        <v>19.11</v>
      </c>
      <c r="W98" s="217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152</v>
      </c>
      <c r="AH98" s="208"/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 x14ac:dyDescent="0.2">
      <c r="A99" s="215"/>
      <c r="B99" s="216"/>
      <c r="C99" s="252" t="s">
        <v>431</v>
      </c>
      <c r="D99" s="250"/>
      <c r="E99" s="250"/>
      <c r="F99" s="250"/>
      <c r="G99" s="250"/>
      <c r="H99" s="217"/>
      <c r="I99" s="217"/>
      <c r="J99" s="217"/>
      <c r="K99" s="217"/>
      <c r="L99" s="217"/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217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160</v>
      </c>
      <c r="AH99" s="208"/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outlineLevel="1" x14ac:dyDescent="0.2">
      <c r="A100" s="215"/>
      <c r="B100" s="216"/>
      <c r="C100" s="244" t="s">
        <v>434</v>
      </c>
      <c r="D100" s="218"/>
      <c r="E100" s="219">
        <v>197</v>
      </c>
      <c r="F100" s="217"/>
      <c r="G100" s="217"/>
      <c r="H100" s="217"/>
      <c r="I100" s="217"/>
      <c r="J100" s="217"/>
      <c r="K100" s="217"/>
      <c r="L100" s="217"/>
      <c r="M100" s="217"/>
      <c r="N100" s="217"/>
      <c r="O100" s="217"/>
      <c r="P100" s="217"/>
      <c r="Q100" s="217"/>
      <c r="R100" s="217"/>
      <c r="S100" s="217"/>
      <c r="T100" s="217"/>
      <c r="U100" s="217"/>
      <c r="V100" s="217"/>
      <c r="W100" s="217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119</v>
      </c>
      <c r="AH100" s="208">
        <v>0</v>
      </c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ht="22.5" outlineLevel="1" x14ac:dyDescent="0.2">
      <c r="A101" s="227">
        <v>33</v>
      </c>
      <c r="B101" s="228" t="s">
        <v>435</v>
      </c>
      <c r="C101" s="243" t="s">
        <v>436</v>
      </c>
      <c r="D101" s="229" t="s">
        <v>270</v>
      </c>
      <c r="E101" s="230">
        <v>9</v>
      </c>
      <c r="F101" s="231"/>
      <c r="G101" s="232">
        <f>ROUND(E101*F101,2)</f>
        <v>0</v>
      </c>
      <c r="H101" s="231"/>
      <c r="I101" s="232">
        <f>ROUND(E101*H101,2)</f>
        <v>0</v>
      </c>
      <c r="J101" s="231"/>
      <c r="K101" s="232">
        <f>ROUND(E101*J101,2)</f>
        <v>0</v>
      </c>
      <c r="L101" s="232">
        <v>21</v>
      </c>
      <c r="M101" s="232">
        <f>G101*(1+L101/100)</f>
        <v>0</v>
      </c>
      <c r="N101" s="232">
        <v>5.0000000000000002E-5</v>
      </c>
      <c r="O101" s="232">
        <f>ROUND(E101*N101,2)</f>
        <v>0</v>
      </c>
      <c r="P101" s="232">
        <v>0</v>
      </c>
      <c r="Q101" s="232">
        <f>ROUND(E101*P101,2)</f>
        <v>0</v>
      </c>
      <c r="R101" s="232" t="s">
        <v>252</v>
      </c>
      <c r="S101" s="232" t="s">
        <v>116</v>
      </c>
      <c r="T101" s="233" t="s">
        <v>116</v>
      </c>
      <c r="U101" s="217">
        <v>0.42</v>
      </c>
      <c r="V101" s="217">
        <f>ROUND(E101*U101,2)</f>
        <v>3.78</v>
      </c>
      <c r="W101" s="217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152</v>
      </c>
      <c r="AH101" s="208"/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outlineLevel="1" x14ac:dyDescent="0.2">
      <c r="A102" s="215"/>
      <c r="B102" s="216"/>
      <c r="C102" s="252" t="s">
        <v>253</v>
      </c>
      <c r="D102" s="250"/>
      <c r="E102" s="250"/>
      <c r="F102" s="250"/>
      <c r="G102" s="250"/>
      <c r="H102" s="217"/>
      <c r="I102" s="217"/>
      <c r="J102" s="217"/>
      <c r="K102" s="217"/>
      <c r="L102" s="217"/>
      <c r="M102" s="217"/>
      <c r="N102" s="217"/>
      <c r="O102" s="217"/>
      <c r="P102" s="217"/>
      <c r="Q102" s="217"/>
      <c r="R102" s="217"/>
      <c r="S102" s="217"/>
      <c r="T102" s="217"/>
      <c r="U102" s="217"/>
      <c r="V102" s="217"/>
      <c r="W102" s="217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 t="s">
        <v>160</v>
      </c>
      <c r="AH102" s="208"/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ht="22.5" outlineLevel="1" x14ac:dyDescent="0.2">
      <c r="A103" s="227">
        <v>34</v>
      </c>
      <c r="B103" s="228" t="s">
        <v>437</v>
      </c>
      <c r="C103" s="243" t="s">
        <v>438</v>
      </c>
      <c r="D103" s="229" t="s">
        <v>270</v>
      </c>
      <c r="E103" s="230">
        <v>18</v>
      </c>
      <c r="F103" s="231"/>
      <c r="G103" s="232">
        <f>ROUND(E103*F103,2)</f>
        <v>0</v>
      </c>
      <c r="H103" s="231"/>
      <c r="I103" s="232">
        <f>ROUND(E103*H103,2)</f>
        <v>0</v>
      </c>
      <c r="J103" s="231"/>
      <c r="K103" s="232">
        <f>ROUND(E103*J103,2)</f>
        <v>0</v>
      </c>
      <c r="L103" s="232">
        <v>21</v>
      </c>
      <c r="M103" s="232">
        <f>G103*(1+L103/100)</f>
        <v>0</v>
      </c>
      <c r="N103" s="232">
        <v>1.0000000000000001E-5</v>
      </c>
      <c r="O103" s="232">
        <f>ROUND(E103*N103,2)</f>
        <v>0</v>
      </c>
      <c r="P103" s="232">
        <v>0</v>
      </c>
      <c r="Q103" s="232">
        <f>ROUND(E103*P103,2)</f>
        <v>0</v>
      </c>
      <c r="R103" s="232" t="s">
        <v>252</v>
      </c>
      <c r="S103" s="232" t="s">
        <v>116</v>
      </c>
      <c r="T103" s="233" t="s">
        <v>116</v>
      </c>
      <c r="U103" s="217">
        <v>0.17599999999999999</v>
      </c>
      <c r="V103" s="217">
        <f>ROUND(E103*U103,2)</f>
        <v>3.17</v>
      </c>
      <c r="W103" s="217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152</v>
      </c>
      <c r="AH103" s="208"/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outlineLevel="1" x14ac:dyDescent="0.2">
      <c r="A104" s="215"/>
      <c r="B104" s="216"/>
      <c r="C104" s="252" t="s">
        <v>253</v>
      </c>
      <c r="D104" s="250"/>
      <c r="E104" s="250"/>
      <c r="F104" s="250"/>
      <c r="G104" s="250"/>
      <c r="H104" s="217"/>
      <c r="I104" s="217"/>
      <c r="J104" s="217"/>
      <c r="K104" s="217"/>
      <c r="L104" s="217"/>
      <c r="M104" s="217"/>
      <c r="N104" s="217"/>
      <c r="O104" s="217"/>
      <c r="P104" s="217"/>
      <c r="Q104" s="217"/>
      <c r="R104" s="217"/>
      <c r="S104" s="217"/>
      <c r="T104" s="217"/>
      <c r="U104" s="217"/>
      <c r="V104" s="217"/>
      <c r="W104" s="217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160</v>
      </c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ht="22.5" outlineLevel="1" x14ac:dyDescent="0.2">
      <c r="A105" s="227">
        <v>35</v>
      </c>
      <c r="B105" s="228" t="s">
        <v>439</v>
      </c>
      <c r="C105" s="243" t="s">
        <v>440</v>
      </c>
      <c r="D105" s="229" t="s">
        <v>270</v>
      </c>
      <c r="E105" s="230">
        <v>9</v>
      </c>
      <c r="F105" s="231"/>
      <c r="G105" s="232">
        <f>ROUND(E105*F105,2)</f>
        <v>0</v>
      </c>
      <c r="H105" s="231"/>
      <c r="I105" s="232">
        <f>ROUND(E105*H105,2)</f>
        <v>0</v>
      </c>
      <c r="J105" s="231"/>
      <c r="K105" s="232">
        <f>ROUND(E105*J105,2)</f>
        <v>0</v>
      </c>
      <c r="L105" s="232">
        <v>21</v>
      </c>
      <c r="M105" s="232">
        <f>G105*(1+L105/100)</f>
        <v>0</v>
      </c>
      <c r="N105" s="232">
        <v>1.0000000000000001E-5</v>
      </c>
      <c r="O105" s="232">
        <f>ROUND(E105*N105,2)</f>
        <v>0</v>
      </c>
      <c r="P105" s="232">
        <v>0</v>
      </c>
      <c r="Q105" s="232">
        <f>ROUND(E105*P105,2)</f>
        <v>0</v>
      </c>
      <c r="R105" s="232" t="s">
        <v>252</v>
      </c>
      <c r="S105" s="232" t="s">
        <v>116</v>
      </c>
      <c r="T105" s="233" t="s">
        <v>116</v>
      </c>
      <c r="U105" s="217">
        <v>0.15840000000000001</v>
      </c>
      <c r="V105" s="217">
        <f>ROUND(E105*U105,2)</f>
        <v>1.43</v>
      </c>
      <c r="W105" s="217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 t="s">
        <v>152</v>
      </c>
      <c r="AH105" s="208"/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spans="1:60" outlineLevel="1" x14ac:dyDescent="0.2">
      <c r="A106" s="215"/>
      <c r="B106" s="216"/>
      <c r="C106" s="252" t="s">
        <v>253</v>
      </c>
      <c r="D106" s="250"/>
      <c r="E106" s="250"/>
      <c r="F106" s="250"/>
      <c r="G106" s="250"/>
      <c r="H106" s="217"/>
      <c r="I106" s="217"/>
      <c r="J106" s="217"/>
      <c r="K106" s="217"/>
      <c r="L106" s="217"/>
      <c r="M106" s="217"/>
      <c r="N106" s="217"/>
      <c r="O106" s="217"/>
      <c r="P106" s="217"/>
      <c r="Q106" s="217"/>
      <c r="R106" s="217"/>
      <c r="S106" s="217"/>
      <c r="T106" s="217"/>
      <c r="U106" s="217"/>
      <c r="V106" s="217"/>
      <c r="W106" s="217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 t="s">
        <v>160</v>
      </c>
      <c r="AH106" s="208"/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ht="22.5" outlineLevel="1" x14ac:dyDescent="0.2">
      <c r="A107" s="227">
        <v>36</v>
      </c>
      <c r="B107" s="228" t="s">
        <v>441</v>
      </c>
      <c r="C107" s="243" t="s">
        <v>442</v>
      </c>
      <c r="D107" s="229" t="s">
        <v>193</v>
      </c>
      <c r="E107" s="230">
        <v>42</v>
      </c>
      <c r="F107" s="231"/>
      <c r="G107" s="232">
        <f>ROUND(E107*F107,2)</f>
        <v>0</v>
      </c>
      <c r="H107" s="231"/>
      <c r="I107" s="232">
        <f>ROUND(E107*H107,2)</f>
        <v>0</v>
      </c>
      <c r="J107" s="231"/>
      <c r="K107" s="232">
        <f>ROUND(E107*J107,2)</f>
        <v>0</v>
      </c>
      <c r="L107" s="232">
        <v>21</v>
      </c>
      <c r="M107" s="232">
        <f>G107*(1+L107/100)</f>
        <v>0</v>
      </c>
      <c r="N107" s="232">
        <v>0</v>
      </c>
      <c r="O107" s="232">
        <f>ROUND(E107*N107,2)</f>
        <v>0</v>
      </c>
      <c r="P107" s="232">
        <v>0</v>
      </c>
      <c r="Q107" s="232">
        <f>ROUND(E107*P107,2)</f>
        <v>0</v>
      </c>
      <c r="R107" s="232" t="s">
        <v>252</v>
      </c>
      <c r="S107" s="232" t="s">
        <v>116</v>
      </c>
      <c r="T107" s="233" t="s">
        <v>116</v>
      </c>
      <c r="U107" s="217">
        <v>5.8999999999999997E-2</v>
      </c>
      <c r="V107" s="217">
        <f>ROUND(E107*U107,2)</f>
        <v>2.48</v>
      </c>
      <c r="W107" s="217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 t="s">
        <v>152</v>
      </c>
      <c r="AH107" s="208"/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outlineLevel="1" x14ac:dyDescent="0.2">
      <c r="A108" s="215"/>
      <c r="B108" s="216"/>
      <c r="C108" s="252" t="s">
        <v>443</v>
      </c>
      <c r="D108" s="250"/>
      <c r="E108" s="250"/>
      <c r="F108" s="250"/>
      <c r="G108" s="250"/>
      <c r="H108" s="217"/>
      <c r="I108" s="217"/>
      <c r="J108" s="217"/>
      <c r="K108" s="217"/>
      <c r="L108" s="217"/>
      <c r="M108" s="217"/>
      <c r="N108" s="217"/>
      <c r="O108" s="217"/>
      <c r="P108" s="217"/>
      <c r="Q108" s="217"/>
      <c r="R108" s="217"/>
      <c r="S108" s="217"/>
      <c r="T108" s="217"/>
      <c r="U108" s="217"/>
      <c r="V108" s="217"/>
      <c r="W108" s="217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 t="s">
        <v>160</v>
      </c>
      <c r="AH108" s="208"/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spans="1:60" ht="22.5" outlineLevel="1" x14ac:dyDescent="0.2">
      <c r="A109" s="227">
        <v>37</v>
      </c>
      <c r="B109" s="228" t="s">
        <v>444</v>
      </c>
      <c r="C109" s="243" t="s">
        <v>445</v>
      </c>
      <c r="D109" s="229" t="s">
        <v>193</v>
      </c>
      <c r="E109" s="230">
        <v>197</v>
      </c>
      <c r="F109" s="231"/>
      <c r="G109" s="232">
        <f>ROUND(E109*F109,2)</f>
        <v>0</v>
      </c>
      <c r="H109" s="231"/>
      <c r="I109" s="232">
        <f>ROUND(E109*H109,2)</f>
        <v>0</v>
      </c>
      <c r="J109" s="231"/>
      <c r="K109" s="232">
        <f>ROUND(E109*J109,2)</f>
        <v>0</v>
      </c>
      <c r="L109" s="232">
        <v>21</v>
      </c>
      <c r="M109" s="232">
        <f>G109*(1+L109/100)</f>
        <v>0</v>
      </c>
      <c r="N109" s="232">
        <v>0</v>
      </c>
      <c r="O109" s="232">
        <f>ROUND(E109*N109,2)</f>
        <v>0</v>
      </c>
      <c r="P109" s="232">
        <v>0</v>
      </c>
      <c r="Q109" s="232">
        <f>ROUND(E109*P109,2)</f>
        <v>0</v>
      </c>
      <c r="R109" s="232" t="s">
        <v>252</v>
      </c>
      <c r="S109" s="232" t="s">
        <v>116</v>
      </c>
      <c r="T109" s="233" t="s">
        <v>116</v>
      </c>
      <c r="U109" s="217">
        <v>7.9000000000000001E-2</v>
      </c>
      <c r="V109" s="217">
        <f>ROUND(E109*U109,2)</f>
        <v>15.56</v>
      </c>
      <c r="W109" s="217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 t="s">
        <v>152</v>
      </c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outlineLevel="1" x14ac:dyDescent="0.2">
      <c r="A110" s="215"/>
      <c r="B110" s="216"/>
      <c r="C110" s="252" t="s">
        <v>443</v>
      </c>
      <c r="D110" s="250"/>
      <c r="E110" s="250"/>
      <c r="F110" s="250"/>
      <c r="G110" s="250"/>
      <c r="H110" s="217"/>
      <c r="I110" s="217"/>
      <c r="J110" s="217"/>
      <c r="K110" s="217"/>
      <c r="L110" s="217"/>
      <c r="M110" s="217"/>
      <c r="N110" s="217"/>
      <c r="O110" s="217"/>
      <c r="P110" s="217"/>
      <c r="Q110" s="217"/>
      <c r="R110" s="217"/>
      <c r="S110" s="217"/>
      <c r="T110" s="217"/>
      <c r="U110" s="217"/>
      <c r="V110" s="217"/>
      <c r="W110" s="217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 t="s">
        <v>160</v>
      </c>
      <c r="AH110" s="208"/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ht="33.75" outlineLevel="1" x14ac:dyDescent="0.2">
      <c r="A111" s="227">
        <v>38</v>
      </c>
      <c r="B111" s="228" t="s">
        <v>446</v>
      </c>
      <c r="C111" s="243" t="s">
        <v>447</v>
      </c>
      <c r="D111" s="229" t="s">
        <v>448</v>
      </c>
      <c r="E111" s="230">
        <v>9</v>
      </c>
      <c r="F111" s="231"/>
      <c r="G111" s="232">
        <f>ROUND(E111*F111,2)</f>
        <v>0</v>
      </c>
      <c r="H111" s="231"/>
      <c r="I111" s="232">
        <f>ROUND(E111*H111,2)</f>
        <v>0</v>
      </c>
      <c r="J111" s="231"/>
      <c r="K111" s="232">
        <f>ROUND(E111*J111,2)</f>
        <v>0</v>
      </c>
      <c r="L111" s="232">
        <v>21</v>
      </c>
      <c r="M111" s="232">
        <f>G111*(1+L111/100)</f>
        <v>0</v>
      </c>
      <c r="N111" s="232">
        <v>1.2999999999999999E-4</v>
      </c>
      <c r="O111" s="232">
        <f>ROUND(E111*N111,2)</f>
        <v>0</v>
      </c>
      <c r="P111" s="232">
        <v>0</v>
      </c>
      <c r="Q111" s="232">
        <f>ROUND(E111*P111,2)</f>
        <v>0</v>
      </c>
      <c r="R111" s="232" t="s">
        <v>252</v>
      </c>
      <c r="S111" s="232" t="s">
        <v>116</v>
      </c>
      <c r="T111" s="233" t="s">
        <v>116</v>
      </c>
      <c r="U111" s="217">
        <v>6.2</v>
      </c>
      <c r="V111" s="217">
        <f>ROUND(E111*U111,2)</f>
        <v>55.8</v>
      </c>
      <c r="W111" s="217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 t="s">
        <v>152</v>
      </c>
      <c r="AH111" s="208"/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spans="1:60" outlineLevel="1" x14ac:dyDescent="0.2">
      <c r="A112" s="215"/>
      <c r="B112" s="216"/>
      <c r="C112" s="252" t="s">
        <v>443</v>
      </c>
      <c r="D112" s="250"/>
      <c r="E112" s="250"/>
      <c r="F112" s="250"/>
      <c r="G112" s="250"/>
      <c r="H112" s="217"/>
      <c r="I112" s="217"/>
      <c r="J112" s="217"/>
      <c r="K112" s="217"/>
      <c r="L112" s="217"/>
      <c r="M112" s="217"/>
      <c r="N112" s="217"/>
      <c r="O112" s="217"/>
      <c r="P112" s="217"/>
      <c r="Q112" s="217"/>
      <c r="R112" s="217"/>
      <c r="S112" s="217"/>
      <c r="T112" s="217"/>
      <c r="U112" s="217"/>
      <c r="V112" s="217"/>
      <c r="W112" s="217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 t="s">
        <v>160</v>
      </c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60" ht="33.75" outlineLevel="1" x14ac:dyDescent="0.2">
      <c r="A113" s="227">
        <v>39</v>
      </c>
      <c r="B113" s="228" t="s">
        <v>449</v>
      </c>
      <c r="C113" s="243" t="s">
        <v>450</v>
      </c>
      <c r="D113" s="229" t="s">
        <v>448</v>
      </c>
      <c r="E113" s="230">
        <v>8</v>
      </c>
      <c r="F113" s="231"/>
      <c r="G113" s="232">
        <f>ROUND(E113*F113,2)</f>
        <v>0</v>
      </c>
      <c r="H113" s="231"/>
      <c r="I113" s="232">
        <f>ROUND(E113*H113,2)</f>
        <v>0</v>
      </c>
      <c r="J113" s="231"/>
      <c r="K113" s="232">
        <f>ROUND(E113*J113,2)</f>
        <v>0</v>
      </c>
      <c r="L113" s="232">
        <v>21</v>
      </c>
      <c r="M113" s="232">
        <f>G113*(1+L113/100)</f>
        <v>0</v>
      </c>
      <c r="N113" s="232">
        <v>1.7000000000000001E-4</v>
      </c>
      <c r="O113" s="232">
        <f>ROUND(E113*N113,2)</f>
        <v>0</v>
      </c>
      <c r="P113" s="232">
        <v>0</v>
      </c>
      <c r="Q113" s="232">
        <f>ROUND(E113*P113,2)</f>
        <v>0</v>
      </c>
      <c r="R113" s="232" t="s">
        <v>252</v>
      </c>
      <c r="S113" s="232" t="s">
        <v>116</v>
      </c>
      <c r="T113" s="233" t="s">
        <v>116</v>
      </c>
      <c r="U113" s="217">
        <v>7.1</v>
      </c>
      <c r="V113" s="217">
        <f>ROUND(E113*U113,2)</f>
        <v>56.8</v>
      </c>
      <c r="W113" s="217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 t="s">
        <v>152</v>
      </c>
      <c r="AH113" s="208"/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spans="1:60" outlineLevel="1" x14ac:dyDescent="0.2">
      <c r="A114" s="215"/>
      <c r="B114" s="216"/>
      <c r="C114" s="252" t="s">
        <v>443</v>
      </c>
      <c r="D114" s="250"/>
      <c r="E114" s="250"/>
      <c r="F114" s="250"/>
      <c r="G114" s="250"/>
      <c r="H114" s="217"/>
      <c r="I114" s="217"/>
      <c r="J114" s="217"/>
      <c r="K114" s="217"/>
      <c r="L114" s="217"/>
      <c r="M114" s="217"/>
      <c r="N114" s="217"/>
      <c r="O114" s="217"/>
      <c r="P114" s="217"/>
      <c r="Q114" s="217"/>
      <c r="R114" s="217"/>
      <c r="S114" s="217"/>
      <c r="T114" s="217"/>
      <c r="U114" s="217"/>
      <c r="V114" s="217"/>
      <c r="W114" s="217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 t="s">
        <v>160</v>
      </c>
      <c r="AH114" s="208"/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spans="1:60" outlineLevel="1" x14ac:dyDescent="0.2">
      <c r="A115" s="227">
        <v>40</v>
      </c>
      <c r="B115" s="228" t="s">
        <v>451</v>
      </c>
      <c r="C115" s="243" t="s">
        <v>452</v>
      </c>
      <c r="D115" s="229" t="s">
        <v>270</v>
      </c>
      <c r="E115" s="230">
        <v>16</v>
      </c>
      <c r="F115" s="231"/>
      <c r="G115" s="232">
        <f>ROUND(E115*F115,2)</f>
        <v>0</v>
      </c>
      <c r="H115" s="231"/>
      <c r="I115" s="232">
        <f>ROUND(E115*H115,2)</f>
        <v>0</v>
      </c>
      <c r="J115" s="231"/>
      <c r="K115" s="232">
        <f>ROUND(E115*J115,2)</f>
        <v>0</v>
      </c>
      <c r="L115" s="232">
        <v>21</v>
      </c>
      <c r="M115" s="232">
        <f>G115*(1+L115/100)</f>
        <v>0</v>
      </c>
      <c r="N115" s="232">
        <v>0</v>
      </c>
      <c r="O115" s="232">
        <f>ROUND(E115*N115,2)</f>
        <v>0</v>
      </c>
      <c r="P115" s="232">
        <v>0</v>
      </c>
      <c r="Q115" s="232">
        <f>ROUND(E115*P115,2)</f>
        <v>0</v>
      </c>
      <c r="R115" s="232" t="s">
        <v>252</v>
      </c>
      <c r="S115" s="232" t="s">
        <v>116</v>
      </c>
      <c r="T115" s="233" t="s">
        <v>116</v>
      </c>
      <c r="U115" s="217">
        <v>0.94599999999999995</v>
      </c>
      <c r="V115" s="217">
        <f>ROUND(E115*U115,2)</f>
        <v>15.14</v>
      </c>
      <c r="W115" s="217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 t="s">
        <v>152</v>
      </c>
      <c r="AH115" s="208"/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spans="1:60" outlineLevel="1" x14ac:dyDescent="0.2">
      <c r="A116" s="215"/>
      <c r="B116" s="216"/>
      <c r="C116" s="252" t="s">
        <v>453</v>
      </c>
      <c r="D116" s="250"/>
      <c r="E116" s="250"/>
      <c r="F116" s="250"/>
      <c r="G116" s="250"/>
      <c r="H116" s="217"/>
      <c r="I116" s="217"/>
      <c r="J116" s="217"/>
      <c r="K116" s="217"/>
      <c r="L116" s="217"/>
      <c r="M116" s="217"/>
      <c r="N116" s="217"/>
      <c r="O116" s="217"/>
      <c r="P116" s="217"/>
      <c r="Q116" s="217"/>
      <c r="R116" s="217"/>
      <c r="S116" s="217"/>
      <c r="T116" s="217"/>
      <c r="U116" s="217"/>
      <c r="V116" s="217"/>
      <c r="W116" s="217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 t="s">
        <v>160</v>
      </c>
      <c r="AH116" s="208"/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spans="1:60" outlineLevel="1" x14ac:dyDescent="0.2">
      <c r="A117" s="215"/>
      <c r="B117" s="216"/>
      <c r="C117" s="244" t="s">
        <v>454</v>
      </c>
      <c r="D117" s="218"/>
      <c r="E117" s="219">
        <v>16</v>
      </c>
      <c r="F117" s="217"/>
      <c r="G117" s="217"/>
      <c r="H117" s="217"/>
      <c r="I117" s="217"/>
      <c r="J117" s="217"/>
      <c r="K117" s="217"/>
      <c r="L117" s="217"/>
      <c r="M117" s="217"/>
      <c r="N117" s="217"/>
      <c r="O117" s="217"/>
      <c r="P117" s="217"/>
      <c r="Q117" s="217"/>
      <c r="R117" s="217"/>
      <c r="S117" s="217"/>
      <c r="T117" s="217"/>
      <c r="U117" s="217"/>
      <c r="V117" s="217"/>
      <c r="W117" s="217"/>
      <c r="X117" s="208"/>
      <c r="Y117" s="208"/>
      <c r="Z117" s="208"/>
      <c r="AA117" s="208"/>
      <c r="AB117" s="208"/>
      <c r="AC117" s="208"/>
      <c r="AD117" s="208"/>
      <c r="AE117" s="208"/>
      <c r="AF117" s="208"/>
      <c r="AG117" s="208" t="s">
        <v>119</v>
      </c>
      <c r="AH117" s="208">
        <v>0</v>
      </c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spans="1:60" ht="22.5" outlineLevel="1" x14ac:dyDescent="0.2">
      <c r="A118" s="227">
        <v>41</v>
      </c>
      <c r="B118" s="228" t="s">
        <v>455</v>
      </c>
      <c r="C118" s="243" t="s">
        <v>456</v>
      </c>
      <c r="D118" s="229" t="s">
        <v>270</v>
      </c>
      <c r="E118" s="230">
        <v>8</v>
      </c>
      <c r="F118" s="231"/>
      <c r="G118" s="232">
        <f>ROUND(E118*F118,2)</f>
        <v>0</v>
      </c>
      <c r="H118" s="231"/>
      <c r="I118" s="232">
        <f>ROUND(E118*H118,2)</f>
        <v>0</v>
      </c>
      <c r="J118" s="231"/>
      <c r="K118" s="232">
        <f>ROUND(E118*J118,2)</f>
        <v>0</v>
      </c>
      <c r="L118" s="232">
        <v>21</v>
      </c>
      <c r="M118" s="232">
        <f>G118*(1+L118/100)</f>
        <v>0</v>
      </c>
      <c r="N118" s="232">
        <v>0</v>
      </c>
      <c r="O118" s="232">
        <f>ROUND(E118*N118,2)</f>
        <v>0</v>
      </c>
      <c r="P118" s="232">
        <v>0</v>
      </c>
      <c r="Q118" s="232">
        <f>ROUND(E118*P118,2)</f>
        <v>0</v>
      </c>
      <c r="R118" s="232" t="s">
        <v>252</v>
      </c>
      <c r="S118" s="232" t="s">
        <v>116</v>
      </c>
      <c r="T118" s="233" t="s">
        <v>116</v>
      </c>
      <c r="U118" s="217">
        <v>0.9</v>
      </c>
      <c r="V118" s="217">
        <f>ROUND(E118*U118,2)</f>
        <v>7.2</v>
      </c>
      <c r="W118" s="217"/>
      <c r="X118" s="208"/>
      <c r="Y118" s="208"/>
      <c r="Z118" s="208"/>
      <c r="AA118" s="208"/>
      <c r="AB118" s="208"/>
      <c r="AC118" s="208"/>
      <c r="AD118" s="208"/>
      <c r="AE118" s="208"/>
      <c r="AF118" s="208"/>
      <c r="AG118" s="208" t="s">
        <v>152</v>
      </c>
      <c r="AH118" s="208"/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spans="1:60" outlineLevel="1" x14ac:dyDescent="0.2">
      <c r="A119" s="215"/>
      <c r="B119" s="216"/>
      <c r="C119" s="252" t="s">
        <v>453</v>
      </c>
      <c r="D119" s="250"/>
      <c r="E119" s="250"/>
      <c r="F119" s="250"/>
      <c r="G119" s="250"/>
      <c r="H119" s="217"/>
      <c r="I119" s="217"/>
      <c r="J119" s="217"/>
      <c r="K119" s="217"/>
      <c r="L119" s="217"/>
      <c r="M119" s="217"/>
      <c r="N119" s="217"/>
      <c r="O119" s="217"/>
      <c r="P119" s="217"/>
      <c r="Q119" s="217"/>
      <c r="R119" s="217"/>
      <c r="S119" s="217"/>
      <c r="T119" s="217"/>
      <c r="U119" s="217"/>
      <c r="V119" s="217"/>
      <c r="W119" s="217"/>
      <c r="X119" s="208"/>
      <c r="Y119" s="208"/>
      <c r="Z119" s="208"/>
      <c r="AA119" s="208"/>
      <c r="AB119" s="208"/>
      <c r="AC119" s="208"/>
      <c r="AD119" s="208"/>
      <c r="AE119" s="208"/>
      <c r="AF119" s="208"/>
      <c r="AG119" s="208" t="s">
        <v>160</v>
      </c>
      <c r="AH119" s="208"/>
      <c r="AI119" s="208"/>
      <c r="AJ119" s="208"/>
      <c r="AK119" s="208"/>
      <c r="AL119" s="208"/>
      <c r="AM119" s="208"/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208"/>
      <c r="BE119" s="208"/>
      <c r="BF119" s="208"/>
      <c r="BG119" s="208"/>
      <c r="BH119" s="208"/>
    </row>
    <row r="120" spans="1:60" ht="22.5" outlineLevel="1" x14ac:dyDescent="0.2">
      <c r="A120" s="227">
        <v>42</v>
      </c>
      <c r="B120" s="228" t="s">
        <v>457</v>
      </c>
      <c r="C120" s="243" t="s">
        <v>458</v>
      </c>
      <c r="D120" s="229" t="s">
        <v>270</v>
      </c>
      <c r="E120" s="230">
        <v>8</v>
      </c>
      <c r="F120" s="231"/>
      <c r="G120" s="232">
        <f>ROUND(E120*F120,2)</f>
        <v>0</v>
      </c>
      <c r="H120" s="231"/>
      <c r="I120" s="232">
        <f>ROUND(E120*H120,2)</f>
        <v>0</v>
      </c>
      <c r="J120" s="231"/>
      <c r="K120" s="232">
        <f>ROUND(E120*J120,2)</f>
        <v>0</v>
      </c>
      <c r="L120" s="232">
        <v>21</v>
      </c>
      <c r="M120" s="232">
        <f>G120*(1+L120/100)</f>
        <v>0</v>
      </c>
      <c r="N120" s="232">
        <v>0</v>
      </c>
      <c r="O120" s="232">
        <f>ROUND(E120*N120,2)</f>
        <v>0</v>
      </c>
      <c r="P120" s="232">
        <v>0</v>
      </c>
      <c r="Q120" s="232">
        <f>ROUND(E120*P120,2)</f>
        <v>0</v>
      </c>
      <c r="R120" s="232" t="s">
        <v>252</v>
      </c>
      <c r="S120" s="232" t="s">
        <v>116</v>
      </c>
      <c r="T120" s="233" t="s">
        <v>116</v>
      </c>
      <c r="U120" s="217">
        <v>2.2519999999999998</v>
      </c>
      <c r="V120" s="217">
        <f>ROUND(E120*U120,2)</f>
        <v>18.02</v>
      </c>
      <c r="W120" s="217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 t="s">
        <v>152</v>
      </c>
      <c r="AH120" s="208"/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208"/>
      <c r="BE120" s="208"/>
      <c r="BF120" s="208"/>
      <c r="BG120" s="208"/>
      <c r="BH120" s="208"/>
    </row>
    <row r="121" spans="1:60" outlineLevel="1" x14ac:dyDescent="0.2">
      <c r="A121" s="215"/>
      <c r="B121" s="216"/>
      <c r="C121" s="252" t="s">
        <v>453</v>
      </c>
      <c r="D121" s="250"/>
      <c r="E121" s="250"/>
      <c r="F121" s="250"/>
      <c r="G121" s="250"/>
      <c r="H121" s="217"/>
      <c r="I121" s="217"/>
      <c r="J121" s="217"/>
      <c r="K121" s="217"/>
      <c r="L121" s="217"/>
      <c r="M121" s="217"/>
      <c r="N121" s="217"/>
      <c r="O121" s="217"/>
      <c r="P121" s="217"/>
      <c r="Q121" s="217"/>
      <c r="R121" s="217"/>
      <c r="S121" s="217"/>
      <c r="T121" s="217"/>
      <c r="U121" s="217"/>
      <c r="V121" s="217"/>
      <c r="W121" s="217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 t="s">
        <v>160</v>
      </c>
      <c r="AH121" s="208"/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</row>
    <row r="122" spans="1:60" outlineLevel="1" x14ac:dyDescent="0.2">
      <c r="A122" s="234">
        <v>43</v>
      </c>
      <c r="B122" s="235" t="s">
        <v>459</v>
      </c>
      <c r="C122" s="245" t="s">
        <v>460</v>
      </c>
      <c r="D122" s="236" t="s">
        <v>270</v>
      </c>
      <c r="E122" s="237">
        <v>9</v>
      </c>
      <c r="F122" s="238"/>
      <c r="G122" s="239">
        <f>ROUND(E122*F122,2)</f>
        <v>0</v>
      </c>
      <c r="H122" s="238"/>
      <c r="I122" s="239">
        <f>ROUND(E122*H122,2)</f>
        <v>0</v>
      </c>
      <c r="J122" s="238"/>
      <c r="K122" s="239">
        <f>ROUND(E122*J122,2)</f>
        <v>0</v>
      </c>
      <c r="L122" s="239">
        <v>21</v>
      </c>
      <c r="M122" s="239">
        <f>G122*(1+L122/100)</f>
        <v>0</v>
      </c>
      <c r="N122" s="239">
        <v>0</v>
      </c>
      <c r="O122" s="239">
        <f>ROUND(E122*N122,2)</f>
        <v>0</v>
      </c>
      <c r="P122" s="239">
        <v>0</v>
      </c>
      <c r="Q122" s="239">
        <f>ROUND(E122*P122,2)</f>
        <v>0</v>
      </c>
      <c r="R122" s="239" t="s">
        <v>252</v>
      </c>
      <c r="S122" s="239" t="s">
        <v>116</v>
      </c>
      <c r="T122" s="240" t="s">
        <v>116</v>
      </c>
      <c r="U122" s="217">
        <v>0.52</v>
      </c>
      <c r="V122" s="217">
        <f>ROUND(E122*U122,2)</f>
        <v>4.68</v>
      </c>
      <c r="W122" s="217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 t="s">
        <v>152</v>
      </c>
      <c r="AH122" s="208"/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</row>
    <row r="123" spans="1:60" outlineLevel="1" x14ac:dyDescent="0.2">
      <c r="A123" s="234">
        <v>44</v>
      </c>
      <c r="B123" s="235" t="s">
        <v>461</v>
      </c>
      <c r="C123" s="245" t="s">
        <v>462</v>
      </c>
      <c r="D123" s="236" t="s">
        <v>270</v>
      </c>
      <c r="E123" s="237">
        <v>9</v>
      </c>
      <c r="F123" s="238"/>
      <c r="G123" s="239">
        <f>ROUND(E123*F123,2)</f>
        <v>0</v>
      </c>
      <c r="H123" s="238"/>
      <c r="I123" s="239">
        <f>ROUND(E123*H123,2)</f>
        <v>0</v>
      </c>
      <c r="J123" s="238"/>
      <c r="K123" s="239">
        <f>ROUND(E123*J123,2)</f>
        <v>0</v>
      </c>
      <c r="L123" s="239">
        <v>21</v>
      </c>
      <c r="M123" s="239">
        <f>G123*(1+L123/100)</f>
        <v>0</v>
      </c>
      <c r="N123" s="239">
        <v>4.6800000000000001E-3</v>
      </c>
      <c r="O123" s="239">
        <f>ROUND(E123*N123,2)</f>
        <v>0.04</v>
      </c>
      <c r="P123" s="239">
        <v>0</v>
      </c>
      <c r="Q123" s="239">
        <f>ROUND(E123*P123,2)</f>
        <v>0</v>
      </c>
      <c r="R123" s="239" t="s">
        <v>252</v>
      </c>
      <c r="S123" s="239" t="s">
        <v>116</v>
      </c>
      <c r="T123" s="240" t="s">
        <v>116</v>
      </c>
      <c r="U123" s="217">
        <v>0.68</v>
      </c>
      <c r="V123" s="217">
        <f>ROUND(E123*U123,2)</f>
        <v>6.12</v>
      </c>
      <c r="W123" s="217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208" t="s">
        <v>152</v>
      </c>
      <c r="AH123" s="208"/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208"/>
      <c r="BE123" s="208"/>
      <c r="BF123" s="208"/>
      <c r="BG123" s="208"/>
      <c r="BH123" s="208"/>
    </row>
    <row r="124" spans="1:60" outlineLevel="1" x14ac:dyDescent="0.2">
      <c r="A124" s="234">
        <v>45</v>
      </c>
      <c r="B124" s="235" t="s">
        <v>463</v>
      </c>
      <c r="C124" s="245" t="s">
        <v>464</v>
      </c>
      <c r="D124" s="236" t="s">
        <v>270</v>
      </c>
      <c r="E124" s="237">
        <v>8</v>
      </c>
      <c r="F124" s="238"/>
      <c r="G124" s="239">
        <f>ROUND(E124*F124,2)</f>
        <v>0</v>
      </c>
      <c r="H124" s="238"/>
      <c r="I124" s="239">
        <f>ROUND(E124*H124,2)</f>
        <v>0</v>
      </c>
      <c r="J124" s="238"/>
      <c r="K124" s="239">
        <f>ROUND(E124*J124,2)</f>
        <v>0</v>
      </c>
      <c r="L124" s="239">
        <v>21</v>
      </c>
      <c r="M124" s="239">
        <f>G124*(1+L124/100)</f>
        <v>0</v>
      </c>
      <c r="N124" s="239">
        <v>7.0200000000000002E-3</v>
      </c>
      <c r="O124" s="239">
        <f>ROUND(E124*N124,2)</f>
        <v>0.06</v>
      </c>
      <c r="P124" s="239">
        <v>0</v>
      </c>
      <c r="Q124" s="239">
        <f>ROUND(E124*P124,2)</f>
        <v>0</v>
      </c>
      <c r="R124" s="239" t="s">
        <v>252</v>
      </c>
      <c r="S124" s="239" t="s">
        <v>116</v>
      </c>
      <c r="T124" s="240" t="s">
        <v>116</v>
      </c>
      <c r="U124" s="217">
        <v>1.694</v>
      </c>
      <c r="V124" s="217">
        <f>ROUND(E124*U124,2)</f>
        <v>13.55</v>
      </c>
      <c r="W124" s="217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 t="s">
        <v>152</v>
      </c>
      <c r="AH124" s="208"/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208"/>
      <c r="BF124" s="208"/>
      <c r="BG124" s="208"/>
      <c r="BH124" s="208"/>
    </row>
    <row r="125" spans="1:60" outlineLevel="1" x14ac:dyDescent="0.2">
      <c r="A125" s="227">
        <v>46</v>
      </c>
      <c r="B125" s="228" t="s">
        <v>305</v>
      </c>
      <c r="C125" s="243" t="s">
        <v>306</v>
      </c>
      <c r="D125" s="229" t="s">
        <v>193</v>
      </c>
      <c r="E125" s="230">
        <v>239</v>
      </c>
      <c r="F125" s="231"/>
      <c r="G125" s="232">
        <f>ROUND(E125*F125,2)</f>
        <v>0</v>
      </c>
      <c r="H125" s="231"/>
      <c r="I125" s="232">
        <f>ROUND(E125*H125,2)</f>
        <v>0</v>
      </c>
      <c r="J125" s="231"/>
      <c r="K125" s="232">
        <f>ROUND(E125*J125,2)</f>
        <v>0</v>
      </c>
      <c r="L125" s="232">
        <v>21</v>
      </c>
      <c r="M125" s="232">
        <f>G125*(1+L125/100)</f>
        <v>0</v>
      </c>
      <c r="N125" s="232">
        <v>0</v>
      </c>
      <c r="O125" s="232">
        <f>ROUND(E125*N125,2)</f>
        <v>0</v>
      </c>
      <c r="P125" s="232">
        <v>0</v>
      </c>
      <c r="Q125" s="232">
        <f>ROUND(E125*P125,2)</f>
        <v>0</v>
      </c>
      <c r="R125" s="232" t="s">
        <v>252</v>
      </c>
      <c r="S125" s="232" t="s">
        <v>116</v>
      </c>
      <c r="T125" s="233" t="s">
        <v>116</v>
      </c>
      <c r="U125" s="217">
        <v>2.5999999999999999E-2</v>
      </c>
      <c r="V125" s="217">
        <f>ROUND(E125*U125,2)</f>
        <v>6.21</v>
      </c>
      <c r="W125" s="217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 t="s">
        <v>152</v>
      </c>
      <c r="AH125" s="208"/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</row>
    <row r="126" spans="1:60" outlineLevel="1" x14ac:dyDescent="0.2">
      <c r="A126" s="215"/>
      <c r="B126" s="216"/>
      <c r="C126" s="244" t="s">
        <v>465</v>
      </c>
      <c r="D126" s="218"/>
      <c r="E126" s="219">
        <v>239</v>
      </c>
      <c r="F126" s="217"/>
      <c r="G126" s="217"/>
      <c r="H126" s="217"/>
      <c r="I126" s="217"/>
      <c r="J126" s="217"/>
      <c r="K126" s="217"/>
      <c r="L126" s="217"/>
      <c r="M126" s="217"/>
      <c r="N126" s="217"/>
      <c r="O126" s="217"/>
      <c r="P126" s="217"/>
      <c r="Q126" s="217"/>
      <c r="R126" s="217"/>
      <c r="S126" s="217"/>
      <c r="T126" s="217"/>
      <c r="U126" s="217"/>
      <c r="V126" s="217"/>
      <c r="W126" s="217"/>
      <c r="X126" s="208"/>
      <c r="Y126" s="208"/>
      <c r="Z126" s="208"/>
      <c r="AA126" s="208"/>
      <c r="AB126" s="208"/>
      <c r="AC126" s="208"/>
      <c r="AD126" s="208"/>
      <c r="AE126" s="208"/>
      <c r="AF126" s="208"/>
      <c r="AG126" s="208" t="s">
        <v>119</v>
      </c>
      <c r="AH126" s="208">
        <v>0</v>
      </c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08"/>
      <c r="AZ126" s="208"/>
      <c r="BA126" s="208"/>
      <c r="BB126" s="208"/>
      <c r="BC126" s="208"/>
      <c r="BD126" s="208"/>
      <c r="BE126" s="208"/>
      <c r="BF126" s="208"/>
      <c r="BG126" s="208"/>
      <c r="BH126" s="208"/>
    </row>
    <row r="127" spans="1:60" ht="22.5" outlineLevel="1" x14ac:dyDescent="0.2">
      <c r="A127" s="227">
        <v>47</v>
      </c>
      <c r="B127" s="228" t="s">
        <v>466</v>
      </c>
      <c r="C127" s="243" t="s">
        <v>467</v>
      </c>
      <c r="D127" s="229" t="s">
        <v>270</v>
      </c>
      <c r="E127" s="230">
        <v>43.34</v>
      </c>
      <c r="F127" s="231"/>
      <c r="G127" s="232">
        <f>ROUND(E127*F127,2)</f>
        <v>0</v>
      </c>
      <c r="H127" s="231"/>
      <c r="I127" s="232">
        <f>ROUND(E127*H127,2)</f>
        <v>0</v>
      </c>
      <c r="J127" s="231"/>
      <c r="K127" s="232">
        <f>ROUND(E127*J127,2)</f>
        <v>0</v>
      </c>
      <c r="L127" s="232">
        <v>21</v>
      </c>
      <c r="M127" s="232">
        <f>G127*(1+L127/100)</f>
        <v>0</v>
      </c>
      <c r="N127" s="232">
        <v>4.2000000000000003E-2</v>
      </c>
      <c r="O127" s="232">
        <f>ROUND(E127*N127,2)</f>
        <v>1.82</v>
      </c>
      <c r="P127" s="232">
        <v>0</v>
      </c>
      <c r="Q127" s="232">
        <f>ROUND(E127*P127,2)</f>
        <v>0</v>
      </c>
      <c r="R127" s="232" t="s">
        <v>240</v>
      </c>
      <c r="S127" s="232" t="s">
        <v>116</v>
      </c>
      <c r="T127" s="233" t="s">
        <v>116</v>
      </c>
      <c r="U127" s="217">
        <v>0</v>
      </c>
      <c r="V127" s="217">
        <f>ROUND(E127*U127,2)</f>
        <v>0</v>
      </c>
      <c r="W127" s="217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 t="s">
        <v>241</v>
      </c>
      <c r="AH127" s="208"/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spans="1:60" outlineLevel="1" x14ac:dyDescent="0.2">
      <c r="A128" s="215"/>
      <c r="B128" s="216"/>
      <c r="C128" s="244" t="s">
        <v>468</v>
      </c>
      <c r="D128" s="218"/>
      <c r="E128" s="219">
        <v>43.34</v>
      </c>
      <c r="F128" s="217"/>
      <c r="G128" s="217"/>
      <c r="H128" s="217"/>
      <c r="I128" s="217"/>
      <c r="J128" s="217"/>
      <c r="K128" s="217"/>
      <c r="L128" s="217"/>
      <c r="M128" s="217"/>
      <c r="N128" s="217"/>
      <c r="O128" s="217"/>
      <c r="P128" s="217"/>
      <c r="Q128" s="217"/>
      <c r="R128" s="217"/>
      <c r="S128" s="217"/>
      <c r="T128" s="217"/>
      <c r="U128" s="217"/>
      <c r="V128" s="217"/>
      <c r="W128" s="217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 t="s">
        <v>119</v>
      </c>
      <c r="AH128" s="208">
        <v>0</v>
      </c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</row>
    <row r="129" spans="1:60" ht="22.5" outlineLevel="1" x14ac:dyDescent="0.2">
      <c r="A129" s="227">
        <v>48</v>
      </c>
      <c r="B129" s="228" t="s">
        <v>469</v>
      </c>
      <c r="C129" s="243" t="s">
        <v>470</v>
      </c>
      <c r="D129" s="229" t="s">
        <v>270</v>
      </c>
      <c r="E129" s="230">
        <v>9.24</v>
      </c>
      <c r="F129" s="231"/>
      <c r="G129" s="232">
        <f>ROUND(E129*F129,2)</f>
        <v>0</v>
      </c>
      <c r="H129" s="231"/>
      <c r="I129" s="232">
        <f>ROUND(E129*H129,2)</f>
        <v>0</v>
      </c>
      <c r="J129" s="231"/>
      <c r="K129" s="232">
        <f>ROUND(E129*J129,2)</f>
        <v>0</v>
      </c>
      <c r="L129" s="232">
        <v>21</v>
      </c>
      <c r="M129" s="232">
        <f>G129*(1+L129/100)</f>
        <v>0</v>
      </c>
      <c r="N129" s="232">
        <v>1.2500000000000001E-2</v>
      </c>
      <c r="O129" s="232">
        <f>ROUND(E129*N129,2)</f>
        <v>0.12</v>
      </c>
      <c r="P129" s="232">
        <v>0</v>
      </c>
      <c r="Q129" s="232">
        <f>ROUND(E129*P129,2)</f>
        <v>0</v>
      </c>
      <c r="R129" s="232" t="s">
        <v>240</v>
      </c>
      <c r="S129" s="232" t="s">
        <v>116</v>
      </c>
      <c r="T129" s="233" t="s">
        <v>116</v>
      </c>
      <c r="U129" s="217">
        <v>0</v>
      </c>
      <c r="V129" s="217">
        <f>ROUND(E129*U129,2)</f>
        <v>0</v>
      </c>
      <c r="W129" s="217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 t="s">
        <v>241</v>
      </c>
      <c r="AH129" s="208"/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08"/>
      <c r="AZ129" s="208"/>
      <c r="BA129" s="208"/>
      <c r="BB129" s="208"/>
      <c r="BC129" s="208"/>
      <c r="BD129" s="208"/>
      <c r="BE129" s="208"/>
      <c r="BF129" s="208"/>
      <c r="BG129" s="208"/>
      <c r="BH129" s="208"/>
    </row>
    <row r="130" spans="1:60" outlineLevel="1" x14ac:dyDescent="0.2">
      <c r="A130" s="215"/>
      <c r="B130" s="216"/>
      <c r="C130" s="244" t="s">
        <v>471</v>
      </c>
      <c r="D130" s="218"/>
      <c r="E130" s="219">
        <v>9.24</v>
      </c>
      <c r="F130" s="217"/>
      <c r="G130" s="217"/>
      <c r="H130" s="217"/>
      <c r="I130" s="217"/>
      <c r="J130" s="217"/>
      <c r="K130" s="217"/>
      <c r="L130" s="217"/>
      <c r="M130" s="217"/>
      <c r="N130" s="217"/>
      <c r="O130" s="217"/>
      <c r="P130" s="217"/>
      <c r="Q130" s="217"/>
      <c r="R130" s="217"/>
      <c r="S130" s="217"/>
      <c r="T130" s="217"/>
      <c r="U130" s="217"/>
      <c r="V130" s="217"/>
      <c r="W130" s="217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 t="s">
        <v>119</v>
      </c>
      <c r="AH130" s="208">
        <v>0</v>
      </c>
      <c r="AI130" s="208"/>
      <c r="AJ130" s="208"/>
      <c r="AK130" s="208"/>
      <c r="AL130" s="208"/>
      <c r="AM130" s="208"/>
      <c r="AN130" s="208"/>
      <c r="AO130" s="208"/>
      <c r="AP130" s="208"/>
      <c r="AQ130" s="208"/>
      <c r="AR130" s="208"/>
      <c r="AS130" s="208"/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</row>
    <row r="131" spans="1:60" outlineLevel="1" x14ac:dyDescent="0.2">
      <c r="A131" s="234">
        <v>49</v>
      </c>
      <c r="B131" s="235" t="s">
        <v>472</v>
      </c>
      <c r="C131" s="245" t="s">
        <v>473</v>
      </c>
      <c r="D131" s="236" t="s">
        <v>270</v>
      </c>
      <c r="E131" s="237">
        <v>9</v>
      </c>
      <c r="F131" s="238"/>
      <c r="G131" s="239">
        <f>ROUND(E131*F131,2)</f>
        <v>0</v>
      </c>
      <c r="H131" s="238"/>
      <c r="I131" s="239">
        <f>ROUND(E131*H131,2)</f>
        <v>0</v>
      </c>
      <c r="J131" s="238"/>
      <c r="K131" s="239">
        <f>ROUND(E131*J131,2)</f>
        <v>0</v>
      </c>
      <c r="L131" s="239">
        <v>21</v>
      </c>
      <c r="M131" s="239">
        <f>G131*(1+L131/100)</f>
        <v>0</v>
      </c>
      <c r="N131" s="239">
        <v>6.0000000000000001E-3</v>
      </c>
      <c r="O131" s="239">
        <f>ROUND(E131*N131,2)</f>
        <v>0.05</v>
      </c>
      <c r="P131" s="239">
        <v>0</v>
      </c>
      <c r="Q131" s="239">
        <f>ROUND(E131*P131,2)</f>
        <v>0</v>
      </c>
      <c r="R131" s="239" t="s">
        <v>240</v>
      </c>
      <c r="S131" s="239" t="s">
        <v>116</v>
      </c>
      <c r="T131" s="240" t="s">
        <v>116</v>
      </c>
      <c r="U131" s="217">
        <v>0</v>
      </c>
      <c r="V131" s="217">
        <f>ROUND(E131*U131,2)</f>
        <v>0</v>
      </c>
      <c r="W131" s="217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 t="s">
        <v>241</v>
      </c>
      <c r="AH131" s="208"/>
      <c r="AI131" s="208"/>
      <c r="AJ131" s="208"/>
      <c r="AK131" s="208"/>
      <c r="AL131" s="208"/>
      <c r="AM131" s="208"/>
      <c r="AN131" s="208"/>
      <c r="AO131" s="208"/>
      <c r="AP131" s="208"/>
      <c r="AQ131" s="208"/>
      <c r="AR131" s="208"/>
      <c r="AS131" s="208"/>
      <c r="AT131" s="208"/>
      <c r="AU131" s="208"/>
      <c r="AV131" s="208"/>
      <c r="AW131" s="208"/>
      <c r="AX131" s="208"/>
      <c r="AY131" s="208"/>
      <c r="AZ131" s="208"/>
      <c r="BA131" s="208"/>
      <c r="BB131" s="208"/>
      <c r="BC131" s="208"/>
      <c r="BD131" s="208"/>
      <c r="BE131" s="208"/>
      <c r="BF131" s="208"/>
      <c r="BG131" s="208"/>
      <c r="BH131" s="208"/>
    </row>
    <row r="132" spans="1:60" outlineLevel="1" x14ac:dyDescent="0.2">
      <c r="A132" s="234">
        <v>50</v>
      </c>
      <c r="B132" s="235" t="s">
        <v>474</v>
      </c>
      <c r="C132" s="245" t="s">
        <v>475</v>
      </c>
      <c r="D132" s="236" t="s">
        <v>270</v>
      </c>
      <c r="E132" s="237">
        <v>18</v>
      </c>
      <c r="F132" s="238"/>
      <c r="G132" s="239">
        <f>ROUND(E132*F132,2)</f>
        <v>0</v>
      </c>
      <c r="H132" s="238"/>
      <c r="I132" s="239">
        <f>ROUND(E132*H132,2)</f>
        <v>0</v>
      </c>
      <c r="J132" s="238"/>
      <c r="K132" s="239">
        <f>ROUND(E132*J132,2)</f>
        <v>0</v>
      </c>
      <c r="L132" s="239">
        <v>21</v>
      </c>
      <c r="M132" s="239">
        <f>G132*(1+L132/100)</f>
        <v>0</v>
      </c>
      <c r="N132" s="239">
        <v>6.2E-4</v>
      </c>
      <c r="O132" s="239">
        <f>ROUND(E132*N132,2)</f>
        <v>0.01</v>
      </c>
      <c r="P132" s="239">
        <v>0</v>
      </c>
      <c r="Q132" s="239">
        <f>ROUND(E132*P132,2)</f>
        <v>0</v>
      </c>
      <c r="R132" s="239" t="s">
        <v>240</v>
      </c>
      <c r="S132" s="239" t="s">
        <v>116</v>
      </c>
      <c r="T132" s="240" t="s">
        <v>116</v>
      </c>
      <c r="U132" s="217">
        <v>0</v>
      </c>
      <c r="V132" s="217">
        <f>ROUND(E132*U132,2)</f>
        <v>0</v>
      </c>
      <c r="W132" s="217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 t="s">
        <v>241</v>
      </c>
      <c r="AH132" s="208"/>
      <c r="AI132" s="208"/>
      <c r="AJ132" s="208"/>
      <c r="AK132" s="208"/>
      <c r="AL132" s="208"/>
      <c r="AM132" s="208"/>
      <c r="AN132" s="208"/>
      <c r="AO132" s="208"/>
      <c r="AP132" s="208"/>
      <c r="AQ132" s="208"/>
      <c r="AR132" s="208"/>
      <c r="AS132" s="208"/>
      <c r="AT132" s="208"/>
      <c r="AU132" s="208"/>
      <c r="AV132" s="208"/>
      <c r="AW132" s="208"/>
      <c r="AX132" s="208"/>
      <c r="AY132" s="208"/>
      <c r="AZ132" s="208"/>
      <c r="BA132" s="208"/>
      <c r="BB132" s="208"/>
      <c r="BC132" s="208"/>
      <c r="BD132" s="208"/>
      <c r="BE132" s="208"/>
      <c r="BF132" s="208"/>
      <c r="BG132" s="208"/>
      <c r="BH132" s="208"/>
    </row>
    <row r="133" spans="1:60" outlineLevel="1" x14ac:dyDescent="0.2">
      <c r="A133" s="234">
        <v>51</v>
      </c>
      <c r="B133" s="235" t="s">
        <v>476</v>
      </c>
      <c r="C133" s="245" t="s">
        <v>477</v>
      </c>
      <c r="D133" s="236" t="s">
        <v>270</v>
      </c>
      <c r="E133" s="237">
        <v>9</v>
      </c>
      <c r="F133" s="238"/>
      <c r="G133" s="239">
        <f>ROUND(E133*F133,2)</f>
        <v>0</v>
      </c>
      <c r="H133" s="238"/>
      <c r="I133" s="239">
        <f>ROUND(E133*H133,2)</f>
        <v>0</v>
      </c>
      <c r="J133" s="238"/>
      <c r="K133" s="239">
        <f>ROUND(E133*J133,2)</f>
        <v>0</v>
      </c>
      <c r="L133" s="239">
        <v>21</v>
      </c>
      <c r="M133" s="239">
        <f>G133*(1+L133/100)</f>
        <v>0</v>
      </c>
      <c r="N133" s="239">
        <v>3.2000000000000003E-4</v>
      </c>
      <c r="O133" s="239">
        <f>ROUND(E133*N133,2)</f>
        <v>0</v>
      </c>
      <c r="P133" s="239">
        <v>0</v>
      </c>
      <c r="Q133" s="239">
        <f>ROUND(E133*P133,2)</f>
        <v>0</v>
      </c>
      <c r="R133" s="239" t="s">
        <v>240</v>
      </c>
      <c r="S133" s="239" t="s">
        <v>116</v>
      </c>
      <c r="T133" s="240" t="s">
        <v>116</v>
      </c>
      <c r="U133" s="217">
        <v>0</v>
      </c>
      <c r="V133" s="217">
        <f>ROUND(E133*U133,2)</f>
        <v>0</v>
      </c>
      <c r="W133" s="217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 t="s">
        <v>241</v>
      </c>
      <c r="AH133" s="208"/>
      <c r="AI133" s="208"/>
      <c r="AJ133" s="208"/>
      <c r="AK133" s="208"/>
      <c r="AL133" s="208"/>
      <c r="AM133" s="208"/>
      <c r="AN133" s="208"/>
      <c r="AO133" s="208"/>
      <c r="AP133" s="208"/>
      <c r="AQ133" s="208"/>
      <c r="AR133" s="208"/>
      <c r="AS133" s="208"/>
      <c r="AT133" s="208"/>
      <c r="AU133" s="208"/>
      <c r="AV133" s="208"/>
      <c r="AW133" s="208"/>
      <c r="AX133" s="208"/>
      <c r="AY133" s="208"/>
      <c r="AZ133" s="208"/>
      <c r="BA133" s="208"/>
      <c r="BB133" s="208"/>
      <c r="BC133" s="208"/>
      <c r="BD133" s="208"/>
      <c r="BE133" s="208"/>
      <c r="BF133" s="208"/>
      <c r="BG133" s="208"/>
      <c r="BH133" s="208"/>
    </row>
    <row r="134" spans="1:60" outlineLevel="1" x14ac:dyDescent="0.2">
      <c r="A134" s="234">
        <v>52</v>
      </c>
      <c r="B134" s="235" t="s">
        <v>478</v>
      </c>
      <c r="C134" s="245" t="s">
        <v>479</v>
      </c>
      <c r="D134" s="236" t="s">
        <v>270</v>
      </c>
      <c r="E134" s="237">
        <v>16</v>
      </c>
      <c r="F134" s="238"/>
      <c r="G134" s="239">
        <f>ROUND(E134*F134,2)</f>
        <v>0</v>
      </c>
      <c r="H134" s="238"/>
      <c r="I134" s="239">
        <f>ROUND(E134*H134,2)</f>
        <v>0</v>
      </c>
      <c r="J134" s="238"/>
      <c r="K134" s="239">
        <f>ROUND(E134*J134,2)</f>
        <v>0</v>
      </c>
      <c r="L134" s="239">
        <v>21</v>
      </c>
      <c r="M134" s="239">
        <f>G134*(1+L134/100)</f>
        <v>0</v>
      </c>
      <c r="N134" s="239">
        <v>1.1199999999999999E-3</v>
      </c>
      <c r="O134" s="239">
        <f>ROUND(E134*N134,2)</f>
        <v>0.02</v>
      </c>
      <c r="P134" s="239">
        <v>0</v>
      </c>
      <c r="Q134" s="239">
        <f>ROUND(E134*P134,2)</f>
        <v>0</v>
      </c>
      <c r="R134" s="239" t="s">
        <v>240</v>
      </c>
      <c r="S134" s="239" t="s">
        <v>480</v>
      </c>
      <c r="T134" s="240" t="s">
        <v>481</v>
      </c>
      <c r="U134" s="217">
        <v>0</v>
      </c>
      <c r="V134" s="217">
        <f>ROUND(E134*U134,2)</f>
        <v>0</v>
      </c>
      <c r="W134" s="217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 t="s">
        <v>241</v>
      </c>
      <c r="AH134" s="208"/>
      <c r="AI134" s="208"/>
      <c r="AJ134" s="208"/>
      <c r="AK134" s="208"/>
      <c r="AL134" s="208"/>
      <c r="AM134" s="208"/>
      <c r="AN134" s="208"/>
      <c r="AO134" s="208"/>
      <c r="AP134" s="208"/>
      <c r="AQ134" s="208"/>
      <c r="AR134" s="208"/>
      <c r="AS134" s="208"/>
      <c r="AT134" s="208"/>
      <c r="AU134" s="208"/>
      <c r="AV134" s="208"/>
      <c r="AW134" s="208"/>
      <c r="AX134" s="208"/>
      <c r="AY134" s="208"/>
      <c r="AZ134" s="208"/>
      <c r="BA134" s="208"/>
      <c r="BB134" s="208"/>
      <c r="BC134" s="208"/>
      <c r="BD134" s="208"/>
      <c r="BE134" s="208"/>
      <c r="BF134" s="208"/>
      <c r="BG134" s="208"/>
      <c r="BH134" s="208"/>
    </row>
    <row r="135" spans="1:60" ht="22.5" outlineLevel="1" x14ac:dyDescent="0.2">
      <c r="A135" s="234">
        <v>53</v>
      </c>
      <c r="B135" s="235" t="s">
        <v>482</v>
      </c>
      <c r="C135" s="245" t="s">
        <v>483</v>
      </c>
      <c r="D135" s="236" t="s">
        <v>270</v>
      </c>
      <c r="E135" s="237">
        <v>9</v>
      </c>
      <c r="F135" s="238"/>
      <c r="G135" s="239">
        <f>ROUND(E135*F135,2)</f>
        <v>0</v>
      </c>
      <c r="H135" s="238"/>
      <c r="I135" s="239">
        <f>ROUND(E135*H135,2)</f>
        <v>0</v>
      </c>
      <c r="J135" s="238"/>
      <c r="K135" s="239">
        <f>ROUND(E135*J135,2)</f>
        <v>0</v>
      </c>
      <c r="L135" s="239">
        <v>21</v>
      </c>
      <c r="M135" s="239">
        <f>G135*(1+L135/100)</f>
        <v>0</v>
      </c>
      <c r="N135" s="239">
        <v>5.0189999999999999E-2</v>
      </c>
      <c r="O135" s="239">
        <f>ROUND(E135*N135,2)</f>
        <v>0.45</v>
      </c>
      <c r="P135" s="239">
        <v>0</v>
      </c>
      <c r="Q135" s="239">
        <f>ROUND(E135*P135,2)</f>
        <v>0</v>
      </c>
      <c r="R135" s="239" t="s">
        <v>240</v>
      </c>
      <c r="S135" s="239" t="s">
        <v>116</v>
      </c>
      <c r="T135" s="240" t="s">
        <v>116</v>
      </c>
      <c r="U135" s="217">
        <v>0</v>
      </c>
      <c r="V135" s="217">
        <f>ROUND(E135*U135,2)</f>
        <v>0</v>
      </c>
      <c r="W135" s="217"/>
      <c r="X135" s="208"/>
      <c r="Y135" s="208"/>
      <c r="Z135" s="208"/>
      <c r="AA135" s="208"/>
      <c r="AB135" s="208"/>
      <c r="AC135" s="208"/>
      <c r="AD135" s="208"/>
      <c r="AE135" s="208"/>
      <c r="AF135" s="208"/>
      <c r="AG135" s="208" t="s">
        <v>241</v>
      </c>
      <c r="AH135" s="208"/>
      <c r="AI135" s="208"/>
      <c r="AJ135" s="208"/>
      <c r="AK135" s="208"/>
      <c r="AL135" s="208"/>
      <c r="AM135" s="208"/>
      <c r="AN135" s="208"/>
      <c r="AO135" s="208"/>
      <c r="AP135" s="208"/>
      <c r="AQ135" s="208"/>
      <c r="AR135" s="208"/>
      <c r="AS135" s="208"/>
      <c r="AT135" s="208"/>
      <c r="AU135" s="208"/>
      <c r="AV135" s="208"/>
      <c r="AW135" s="208"/>
      <c r="AX135" s="208"/>
      <c r="AY135" s="208"/>
      <c r="AZ135" s="208"/>
      <c r="BA135" s="208"/>
      <c r="BB135" s="208"/>
      <c r="BC135" s="208"/>
      <c r="BD135" s="208"/>
      <c r="BE135" s="208"/>
      <c r="BF135" s="208"/>
      <c r="BG135" s="208"/>
      <c r="BH135" s="208"/>
    </row>
    <row r="136" spans="1:60" ht="22.5" outlineLevel="1" x14ac:dyDescent="0.2">
      <c r="A136" s="234">
        <v>54</v>
      </c>
      <c r="B136" s="235" t="s">
        <v>484</v>
      </c>
      <c r="C136" s="245" t="s">
        <v>485</v>
      </c>
      <c r="D136" s="236" t="s">
        <v>270</v>
      </c>
      <c r="E136" s="237">
        <v>9</v>
      </c>
      <c r="F136" s="238"/>
      <c r="G136" s="239">
        <f>ROUND(E136*F136,2)</f>
        <v>0</v>
      </c>
      <c r="H136" s="238"/>
      <c r="I136" s="239">
        <f>ROUND(E136*H136,2)</f>
        <v>0</v>
      </c>
      <c r="J136" s="238"/>
      <c r="K136" s="239">
        <f>ROUND(E136*J136,2)</f>
        <v>0</v>
      </c>
      <c r="L136" s="239">
        <v>21</v>
      </c>
      <c r="M136" s="239">
        <f>G136*(1+L136/100)</f>
        <v>0</v>
      </c>
      <c r="N136" s="239">
        <v>4.1000000000000003E-3</v>
      </c>
      <c r="O136" s="239">
        <f>ROUND(E136*N136,2)</f>
        <v>0.04</v>
      </c>
      <c r="P136" s="239">
        <v>0</v>
      </c>
      <c r="Q136" s="239">
        <f>ROUND(E136*P136,2)</f>
        <v>0</v>
      </c>
      <c r="R136" s="239" t="s">
        <v>240</v>
      </c>
      <c r="S136" s="239" t="s">
        <v>116</v>
      </c>
      <c r="T136" s="240" t="s">
        <v>116</v>
      </c>
      <c r="U136" s="217">
        <v>0</v>
      </c>
      <c r="V136" s="217">
        <f>ROUND(E136*U136,2)</f>
        <v>0</v>
      </c>
      <c r="W136" s="217"/>
      <c r="X136" s="208"/>
      <c r="Y136" s="208"/>
      <c r="Z136" s="208"/>
      <c r="AA136" s="208"/>
      <c r="AB136" s="208"/>
      <c r="AC136" s="208"/>
      <c r="AD136" s="208"/>
      <c r="AE136" s="208"/>
      <c r="AF136" s="208"/>
      <c r="AG136" s="208" t="s">
        <v>241</v>
      </c>
      <c r="AH136" s="208"/>
      <c r="AI136" s="208"/>
      <c r="AJ136" s="208"/>
      <c r="AK136" s="208"/>
      <c r="AL136" s="208"/>
      <c r="AM136" s="208"/>
      <c r="AN136" s="208"/>
      <c r="AO136" s="208"/>
      <c r="AP136" s="208"/>
      <c r="AQ136" s="208"/>
      <c r="AR136" s="208"/>
      <c r="AS136" s="208"/>
      <c r="AT136" s="208"/>
      <c r="AU136" s="208"/>
      <c r="AV136" s="208"/>
      <c r="AW136" s="208"/>
      <c r="AX136" s="208"/>
      <c r="AY136" s="208"/>
      <c r="AZ136" s="208"/>
      <c r="BA136" s="208"/>
      <c r="BB136" s="208"/>
      <c r="BC136" s="208"/>
      <c r="BD136" s="208"/>
      <c r="BE136" s="208"/>
      <c r="BF136" s="208"/>
      <c r="BG136" s="208"/>
      <c r="BH136" s="208"/>
    </row>
    <row r="137" spans="1:60" outlineLevel="1" x14ac:dyDescent="0.2">
      <c r="A137" s="234">
        <v>55</v>
      </c>
      <c r="B137" s="235" t="s">
        <v>486</v>
      </c>
      <c r="C137" s="245" t="s">
        <v>487</v>
      </c>
      <c r="D137" s="236" t="s">
        <v>270</v>
      </c>
      <c r="E137" s="237">
        <v>9</v>
      </c>
      <c r="F137" s="238"/>
      <c r="G137" s="239">
        <f>ROUND(E137*F137,2)</f>
        <v>0</v>
      </c>
      <c r="H137" s="238"/>
      <c r="I137" s="239">
        <f>ROUND(E137*H137,2)</f>
        <v>0</v>
      </c>
      <c r="J137" s="238"/>
      <c r="K137" s="239">
        <f>ROUND(E137*J137,2)</f>
        <v>0</v>
      </c>
      <c r="L137" s="239">
        <v>21</v>
      </c>
      <c r="M137" s="239">
        <f>G137*(1+L137/100)</f>
        <v>0</v>
      </c>
      <c r="N137" s="239">
        <v>8.2199999999999999E-3</v>
      </c>
      <c r="O137" s="239">
        <f>ROUND(E137*N137,2)</f>
        <v>7.0000000000000007E-2</v>
      </c>
      <c r="P137" s="239">
        <v>0</v>
      </c>
      <c r="Q137" s="239">
        <f>ROUND(E137*P137,2)</f>
        <v>0</v>
      </c>
      <c r="R137" s="239" t="s">
        <v>240</v>
      </c>
      <c r="S137" s="239" t="s">
        <v>116</v>
      </c>
      <c r="T137" s="240" t="s">
        <v>116</v>
      </c>
      <c r="U137" s="217">
        <v>0</v>
      </c>
      <c r="V137" s="217">
        <f>ROUND(E137*U137,2)</f>
        <v>0</v>
      </c>
      <c r="W137" s="217"/>
      <c r="X137" s="208"/>
      <c r="Y137" s="208"/>
      <c r="Z137" s="208"/>
      <c r="AA137" s="208"/>
      <c r="AB137" s="208"/>
      <c r="AC137" s="208"/>
      <c r="AD137" s="208"/>
      <c r="AE137" s="208"/>
      <c r="AF137" s="208"/>
      <c r="AG137" s="208" t="s">
        <v>241</v>
      </c>
      <c r="AH137" s="208"/>
      <c r="AI137" s="208"/>
      <c r="AJ137" s="208"/>
      <c r="AK137" s="208"/>
      <c r="AL137" s="208"/>
      <c r="AM137" s="208"/>
      <c r="AN137" s="208"/>
      <c r="AO137" s="208"/>
      <c r="AP137" s="208"/>
      <c r="AQ137" s="208"/>
      <c r="AR137" s="208"/>
      <c r="AS137" s="208"/>
      <c r="AT137" s="208"/>
      <c r="AU137" s="208"/>
      <c r="AV137" s="208"/>
      <c r="AW137" s="208"/>
      <c r="AX137" s="208"/>
      <c r="AY137" s="208"/>
      <c r="AZ137" s="208"/>
      <c r="BA137" s="208"/>
      <c r="BB137" s="208"/>
      <c r="BC137" s="208"/>
      <c r="BD137" s="208"/>
      <c r="BE137" s="208"/>
      <c r="BF137" s="208"/>
      <c r="BG137" s="208"/>
      <c r="BH137" s="208"/>
    </row>
    <row r="138" spans="1:60" ht="22.5" outlineLevel="1" x14ac:dyDescent="0.2">
      <c r="A138" s="234">
        <v>56</v>
      </c>
      <c r="B138" s="235" t="s">
        <v>488</v>
      </c>
      <c r="C138" s="245" t="s">
        <v>489</v>
      </c>
      <c r="D138" s="236" t="s">
        <v>270</v>
      </c>
      <c r="E138" s="237">
        <v>1</v>
      </c>
      <c r="F138" s="238"/>
      <c r="G138" s="239">
        <f>ROUND(E138*F138,2)</f>
        <v>0</v>
      </c>
      <c r="H138" s="238"/>
      <c r="I138" s="239">
        <f>ROUND(E138*H138,2)</f>
        <v>0</v>
      </c>
      <c r="J138" s="238"/>
      <c r="K138" s="239">
        <f>ROUND(E138*J138,2)</f>
        <v>0</v>
      </c>
      <c r="L138" s="239">
        <v>21</v>
      </c>
      <c r="M138" s="239">
        <f>G138*(1+L138/100)</f>
        <v>0</v>
      </c>
      <c r="N138" s="239">
        <v>0.158</v>
      </c>
      <c r="O138" s="239">
        <f>ROUND(E138*N138,2)</f>
        <v>0.16</v>
      </c>
      <c r="P138" s="239">
        <v>0</v>
      </c>
      <c r="Q138" s="239">
        <f>ROUND(E138*P138,2)</f>
        <v>0</v>
      </c>
      <c r="R138" s="239" t="s">
        <v>240</v>
      </c>
      <c r="S138" s="239" t="s">
        <v>116</v>
      </c>
      <c r="T138" s="240" t="s">
        <v>116</v>
      </c>
      <c r="U138" s="217">
        <v>0</v>
      </c>
      <c r="V138" s="217">
        <f>ROUND(E138*U138,2)</f>
        <v>0</v>
      </c>
      <c r="W138" s="217"/>
      <c r="X138" s="208"/>
      <c r="Y138" s="208"/>
      <c r="Z138" s="208"/>
      <c r="AA138" s="208"/>
      <c r="AB138" s="208"/>
      <c r="AC138" s="208"/>
      <c r="AD138" s="208"/>
      <c r="AE138" s="208"/>
      <c r="AF138" s="208"/>
      <c r="AG138" s="208" t="s">
        <v>241</v>
      </c>
      <c r="AH138" s="208"/>
      <c r="AI138" s="208"/>
      <c r="AJ138" s="208"/>
      <c r="AK138" s="208"/>
      <c r="AL138" s="208"/>
      <c r="AM138" s="208"/>
      <c r="AN138" s="208"/>
      <c r="AO138" s="208"/>
      <c r="AP138" s="208"/>
      <c r="AQ138" s="208"/>
      <c r="AR138" s="208"/>
      <c r="AS138" s="208"/>
      <c r="AT138" s="208"/>
      <c r="AU138" s="208"/>
      <c r="AV138" s="208"/>
      <c r="AW138" s="208"/>
      <c r="AX138" s="208"/>
      <c r="AY138" s="208"/>
      <c r="AZ138" s="208"/>
      <c r="BA138" s="208"/>
      <c r="BB138" s="208"/>
      <c r="BC138" s="208"/>
      <c r="BD138" s="208"/>
      <c r="BE138" s="208"/>
      <c r="BF138" s="208"/>
      <c r="BG138" s="208"/>
      <c r="BH138" s="208"/>
    </row>
    <row r="139" spans="1:60" ht="22.5" outlineLevel="1" x14ac:dyDescent="0.2">
      <c r="A139" s="234">
        <v>57</v>
      </c>
      <c r="B139" s="235" t="s">
        <v>490</v>
      </c>
      <c r="C139" s="245" t="s">
        <v>491</v>
      </c>
      <c r="D139" s="236" t="s">
        <v>270</v>
      </c>
      <c r="E139" s="237">
        <v>7</v>
      </c>
      <c r="F139" s="238"/>
      <c r="G139" s="239">
        <f>ROUND(E139*F139,2)</f>
        <v>0</v>
      </c>
      <c r="H139" s="238"/>
      <c r="I139" s="239">
        <f>ROUND(E139*H139,2)</f>
        <v>0</v>
      </c>
      <c r="J139" s="238"/>
      <c r="K139" s="239">
        <f>ROUND(E139*J139,2)</f>
        <v>0</v>
      </c>
      <c r="L139" s="239">
        <v>21</v>
      </c>
      <c r="M139" s="239">
        <f>G139*(1+L139/100)</f>
        <v>0</v>
      </c>
      <c r="N139" s="239">
        <v>0.158</v>
      </c>
      <c r="O139" s="239">
        <f>ROUND(E139*N139,2)</f>
        <v>1.1100000000000001</v>
      </c>
      <c r="P139" s="239">
        <v>0</v>
      </c>
      <c r="Q139" s="239">
        <f>ROUND(E139*P139,2)</f>
        <v>0</v>
      </c>
      <c r="R139" s="239" t="s">
        <v>240</v>
      </c>
      <c r="S139" s="239" t="s">
        <v>116</v>
      </c>
      <c r="T139" s="240" t="s">
        <v>116</v>
      </c>
      <c r="U139" s="217">
        <v>0</v>
      </c>
      <c r="V139" s="217">
        <f>ROUND(E139*U139,2)</f>
        <v>0</v>
      </c>
      <c r="W139" s="217"/>
      <c r="X139" s="208"/>
      <c r="Y139" s="208"/>
      <c r="Z139" s="208"/>
      <c r="AA139" s="208"/>
      <c r="AB139" s="208"/>
      <c r="AC139" s="208"/>
      <c r="AD139" s="208"/>
      <c r="AE139" s="208"/>
      <c r="AF139" s="208"/>
      <c r="AG139" s="208" t="s">
        <v>241</v>
      </c>
      <c r="AH139" s="208"/>
      <c r="AI139" s="208"/>
      <c r="AJ139" s="208"/>
      <c r="AK139" s="208"/>
      <c r="AL139" s="208"/>
      <c r="AM139" s="208"/>
      <c r="AN139" s="208"/>
      <c r="AO139" s="208"/>
      <c r="AP139" s="208"/>
      <c r="AQ139" s="208"/>
      <c r="AR139" s="208"/>
      <c r="AS139" s="208"/>
      <c r="AT139" s="208"/>
      <c r="AU139" s="208"/>
      <c r="AV139" s="208"/>
      <c r="AW139" s="208"/>
      <c r="AX139" s="208"/>
      <c r="AY139" s="208"/>
      <c r="AZ139" s="208"/>
      <c r="BA139" s="208"/>
      <c r="BB139" s="208"/>
      <c r="BC139" s="208"/>
      <c r="BD139" s="208"/>
      <c r="BE139" s="208"/>
      <c r="BF139" s="208"/>
      <c r="BG139" s="208"/>
      <c r="BH139" s="208"/>
    </row>
    <row r="140" spans="1:60" outlineLevel="1" x14ac:dyDescent="0.2">
      <c r="A140" s="234">
        <v>58</v>
      </c>
      <c r="B140" s="235" t="s">
        <v>492</v>
      </c>
      <c r="C140" s="245" t="s">
        <v>493</v>
      </c>
      <c r="D140" s="236" t="s">
        <v>270</v>
      </c>
      <c r="E140" s="237">
        <v>2</v>
      </c>
      <c r="F140" s="238"/>
      <c r="G140" s="239">
        <f>ROUND(E140*F140,2)</f>
        <v>0</v>
      </c>
      <c r="H140" s="238"/>
      <c r="I140" s="239">
        <f>ROUND(E140*H140,2)</f>
        <v>0</v>
      </c>
      <c r="J140" s="238"/>
      <c r="K140" s="239">
        <f>ROUND(E140*J140,2)</f>
        <v>0</v>
      </c>
      <c r="L140" s="239">
        <v>21</v>
      </c>
      <c r="M140" s="239">
        <f>G140*(1+L140/100)</f>
        <v>0</v>
      </c>
      <c r="N140" s="239">
        <v>3.9E-2</v>
      </c>
      <c r="O140" s="239">
        <f>ROUND(E140*N140,2)</f>
        <v>0.08</v>
      </c>
      <c r="P140" s="239">
        <v>0</v>
      </c>
      <c r="Q140" s="239">
        <f>ROUND(E140*P140,2)</f>
        <v>0</v>
      </c>
      <c r="R140" s="239" t="s">
        <v>240</v>
      </c>
      <c r="S140" s="239" t="s">
        <v>116</v>
      </c>
      <c r="T140" s="240" t="s">
        <v>116</v>
      </c>
      <c r="U140" s="217">
        <v>0</v>
      </c>
      <c r="V140" s="217">
        <f>ROUND(E140*U140,2)</f>
        <v>0</v>
      </c>
      <c r="W140" s="217"/>
      <c r="X140" s="208"/>
      <c r="Y140" s="208"/>
      <c r="Z140" s="208"/>
      <c r="AA140" s="208"/>
      <c r="AB140" s="208"/>
      <c r="AC140" s="208"/>
      <c r="AD140" s="208"/>
      <c r="AE140" s="208"/>
      <c r="AF140" s="208"/>
      <c r="AG140" s="208" t="s">
        <v>241</v>
      </c>
      <c r="AH140" s="208"/>
      <c r="AI140" s="208"/>
      <c r="AJ140" s="208"/>
      <c r="AK140" s="208"/>
      <c r="AL140" s="208"/>
      <c r="AM140" s="208"/>
      <c r="AN140" s="208"/>
      <c r="AO140" s="208"/>
      <c r="AP140" s="208"/>
      <c r="AQ140" s="208"/>
      <c r="AR140" s="208"/>
      <c r="AS140" s="208"/>
      <c r="AT140" s="208"/>
      <c r="AU140" s="208"/>
      <c r="AV140" s="208"/>
      <c r="AW140" s="208"/>
      <c r="AX140" s="208"/>
      <c r="AY140" s="208"/>
      <c r="AZ140" s="208"/>
      <c r="BA140" s="208"/>
      <c r="BB140" s="208"/>
      <c r="BC140" s="208"/>
      <c r="BD140" s="208"/>
      <c r="BE140" s="208"/>
      <c r="BF140" s="208"/>
      <c r="BG140" s="208"/>
      <c r="BH140" s="208"/>
    </row>
    <row r="141" spans="1:60" outlineLevel="1" x14ac:dyDescent="0.2">
      <c r="A141" s="234">
        <v>59</v>
      </c>
      <c r="B141" s="235" t="s">
        <v>494</v>
      </c>
      <c r="C141" s="245" t="s">
        <v>495</v>
      </c>
      <c r="D141" s="236" t="s">
        <v>270</v>
      </c>
      <c r="E141" s="237">
        <v>2</v>
      </c>
      <c r="F141" s="238"/>
      <c r="G141" s="239">
        <f>ROUND(E141*F141,2)</f>
        <v>0</v>
      </c>
      <c r="H141" s="238"/>
      <c r="I141" s="239">
        <f>ROUND(E141*H141,2)</f>
        <v>0</v>
      </c>
      <c r="J141" s="238"/>
      <c r="K141" s="239">
        <f>ROUND(E141*J141,2)</f>
        <v>0</v>
      </c>
      <c r="L141" s="239">
        <v>21</v>
      </c>
      <c r="M141" s="239">
        <f>G141*(1+L141/100)</f>
        <v>0</v>
      </c>
      <c r="N141" s="239">
        <v>5.0999999999999997E-2</v>
      </c>
      <c r="O141" s="239">
        <f>ROUND(E141*N141,2)</f>
        <v>0.1</v>
      </c>
      <c r="P141" s="239">
        <v>0</v>
      </c>
      <c r="Q141" s="239">
        <f>ROUND(E141*P141,2)</f>
        <v>0</v>
      </c>
      <c r="R141" s="239" t="s">
        <v>240</v>
      </c>
      <c r="S141" s="239" t="s">
        <v>116</v>
      </c>
      <c r="T141" s="240" t="s">
        <v>116</v>
      </c>
      <c r="U141" s="217">
        <v>0</v>
      </c>
      <c r="V141" s="217">
        <f>ROUND(E141*U141,2)</f>
        <v>0</v>
      </c>
      <c r="W141" s="217"/>
      <c r="X141" s="208"/>
      <c r="Y141" s="208"/>
      <c r="Z141" s="208"/>
      <c r="AA141" s="208"/>
      <c r="AB141" s="208"/>
      <c r="AC141" s="208"/>
      <c r="AD141" s="208"/>
      <c r="AE141" s="208"/>
      <c r="AF141" s="208"/>
      <c r="AG141" s="208" t="s">
        <v>241</v>
      </c>
      <c r="AH141" s="208"/>
      <c r="AI141" s="208"/>
      <c r="AJ141" s="208"/>
      <c r="AK141" s="208"/>
      <c r="AL141" s="208"/>
      <c r="AM141" s="208"/>
      <c r="AN141" s="208"/>
      <c r="AO141" s="208"/>
      <c r="AP141" s="208"/>
      <c r="AQ141" s="208"/>
      <c r="AR141" s="208"/>
      <c r="AS141" s="208"/>
      <c r="AT141" s="208"/>
      <c r="AU141" s="208"/>
      <c r="AV141" s="208"/>
      <c r="AW141" s="208"/>
      <c r="AX141" s="208"/>
      <c r="AY141" s="208"/>
      <c r="AZ141" s="208"/>
      <c r="BA141" s="208"/>
      <c r="BB141" s="208"/>
      <c r="BC141" s="208"/>
      <c r="BD141" s="208"/>
      <c r="BE141" s="208"/>
      <c r="BF141" s="208"/>
      <c r="BG141" s="208"/>
      <c r="BH141" s="208"/>
    </row>
    <row r="142" spans="1:60" outlineLevel="1" x14ac:dyDescent="0.2">
      <c r="A142" s="234">
        <v>60</v>
      </c>
      <c r="B142" s="235" t="s">
        <v>496</v>
      </c>
      <c r="C142" s="245" t="s">
        <v>497</v>
      </c>
      <c r="D142" s="236" t="s">
        <v>270</v>
      </c>
      <c r="E142" s="237">
        <v>2</v>
      </c>
      <c r="F142" s="238"/>
      <c r="G142" s="239">
        <f>ROUND(E142*F142,2)</f>
        <v>0</v>
      </c>
      <c r="H142" s="238"/>
      <c r="I142" s="239">
        <f>ROUND(E142*H142,2)</f>
        <v>0</v>
      </c>
      <c r="J142" s="238"/>
      <c r="K142" s="239">
        <f>ROUND(E142*J142,2)</f>
        <v>0</v>
      </c>
      <c r="L142" s="239">
        <v>21</v>
      </c>
      <c r="M142" s="239">
        <f>G142*(1+L142/100)</f>
        <v>0</v>
      </c>
      <c r="N142" s="239">
        <v>0.08</v>
      </c>
      <c r="O142" s="239">
        <f>ROUND(E142*N142,2)</f>
        <v>0.16</v>
      </c>
      <c r="P142" s="239">
        <v>0</v>
      </c>
      <c r="Q142" s="239">
        <f>ROUND(E142*P142,2)</f>
        <v>0</v>
      </c>
      <c r="R142" s="239" t="s">
        <v>240</v>
      </c>
      <c r="S142" s="239" t="s">
        <v>116</v>
      </c>
      <c r="T142" s="240" t="s">
        <v>116</v>
      </c>
      <c r="U142" s="217">
        <v>0</v>
      </c>
      <c r="V142" s="217">
        <f>ROUND(E142*U142,2)</f>
        <v>0</v>
      </c>
      <c r="W142" s="217"/>
      <c r="X142" s="208"/>
      <c r="Y142" s="208"/>
      <c r="Z142" s="208"/>
      <c r="AA142" s="208"/>
      <c r="AB142" s="208"/>
      <c r="AC142" s="208"/>
      <c r="AD142" s="208"/>
      <c r="AE142" s="208"/>
      <c r="AF142" s="208"/>
      <c r="AG142" s="208" t="s">
        <v>241</v>
      </c>
      <c r="AH142" s="208"/>
      <c r="AI142" s="208"/>
      <c r="AJ142" s="208"/>
      <c r="AK142" s="208"/>
      <c r="AL142" s="208"/>
      <c r="AM142" s="208"/>
      <c r="AN142" s="208"/>
      <c r="AO142" s="208"/>
      <c r="AP142" s="208"/>
      <c r="AQ142" s="208"/>
      <c r="AR142" s="208"/>
      <c r="AS142" s="208"/>
      <c r="AT142" s="208"/>
      <c r="AU142" s="208"/>
      <c r="AV142" s="208"/>
      <c r="AW142" s="208"/>
      <c r="AX142" s="208"/>
      <c r="AY142" s="208"/>
      <c r="AZ142" s="208"/>
      <c r="BA142" s="208"/>
      <c r="BB142" s="208"/>
      <c r="BC142" s="208"/>
      <c r="BD142" s="208"/>
      <c r="BE142" s="208"/>
      <c r="BF142" s="208"/>
      <c r="BG142" s="208"/>
      <c r="BH142" s="208"/>
    </row>
    <row r="143" spans="1:60" outlineLevel="1" x14ac:dyDescent="0.2">
      <c r="A143" s="234">
        <v>61</v>
      </c>
      <c r="B143" s="235" t="s">
        <v>498</v>
      </c>
      <c r="C143" s="245" t="s">
        <v>499</v>
      </c>
      <c r="D143" s="236" t="s">
        <v>270</v>
      </c>
      <c r="E143" s="237">
        <v>1</v>
      </c>
      <c r="F143" s="238"/>
      <c r="G143" s="239">
        <f>ROUND(E143*F143,2)</f>
        <v>0</v>
      </c>
      <c r="H143" s="238"/>
      <c r="I143" s="239">
        <f>ROUND(E143*H143,2)</f>
        <v>0</v>
      </c>
      <c r="J143" s="238"/>
      <c r="K143" s="239">
        <f>ROUND(E143*J143,2)</f>
        <v>0</v>
      </c>
      <c r="L143" s="239">
        <v>21</v>
      </c>
      <c r="M143" s="239">
        <f>G143*(1+L143/100)</f>
        <v>0</v>
      </c>
      <c r="N143" s="239">
        <v>6.8000000000000005E-2</v>
      </c>
      <c r="O143" s="239">
        <f>ROUND(E143*N143,2)</f>
        <v>7.0000000000000007E-2</v>
      </c>
      <c r="P143" s="239">
        <v>0</v>
      </c>
      <c r="Q143" s="239">
        <f>ROUND(E143*P143,2)</f>
        <v>0</v>
      </c>
      <c r="R143" s="239" t="s">
        <v>240</v>
      </c>
      <c r="S143" s="239" t="s">
        <v>116</v>
      </c>
      <c r="T143" s="240" t="s">
        <v>116</v>
      </c>
      <c r="U143" s="217">
        <v>0</v>
      </c>
      <c r="V143" s="217">
        <f>ROUND(E143*U143,2)</f>
        <v>0</v>
      </c>
      <c r="W143" s="217"/>
      <c r="X143" s="208"/>
      <c r="Y143" s="208"/>
      <c r="Z143" s="208"/>
      <c r="AA143" s="208"/>
      <c r="AB143" s="208"/>
      <c r="AC143" s="208"/>
      <c r="AD143" s="208"/>
      <c r="AE143" s="208"/>
      <c r="AF143" s="208"/>
      <c r="AG143" s="208" t="s">
        <v>241</v>
      </c>
      <c r="AH143" s="208"/>
      <c r="AI143" s="208"/>
      <c r="AJ143" s="208"/>
      <c r="AK143" s="208"/>
      <c r="AL143" s="208"/>
      <c r="AM143" s="208"/>
      <c r="AN143" s="208"/>
      <c r="AO143" s="208"/>
      <c r="AP143" s="208"/>
      <c r="AQ143" s="208"/>
      <c r="AR143" s="208"/>
      <c r="AS143" s="208"/>
      <c r="AT143" s="208"/>
      <c r="AU143" s="208"/>
      <c r="AV143" s="208"/>
      <c r="AW143" s="208"/>
      <c r="AX143" s="208"/>
      <c r="AY143" s="208"/>
      <c r="AZ143" s="208"/>
      <c r="BA143" s="208"/>
      <c r="BB143" s="208"/>
      <c r="BC143" s="208"/>
      <c r="BD143" s="208"/>
      <c r="BE143" s="208"/>
      <c r="BF143" s="208"/>
      <c r="BG143" s="208"/>
      <c r="BH143" s="208"/>
    </row>
    <row r="144" spans="1:60" ht="22.5" outlineLevel="1" x14ac:dyDescent="0.2">
      <c r="A144" s="234">
        <v>62</v>
      </c>
      <c r="B144" s="235" t="s">
        <v>500</v>
      </c>
      <c r="C144" s="245" t="s">
        <v>501</v>
      </c>
      <c r="D144" s="236" t="s">
        <v>270</v>
      </c>
      <c r="E144" s="237">
        <v>8</v>
      </c>
      <c r="F144" s="238"/>
      <c r="G144" s="239">
        <f>ROUND(E144*F144,2)</f>
        <v>0</v>
      </c>
      <c r="H144" s="238"/>
      <c r="I144" s="239">
        <f>ROUND(E144*H144,2)</f>
        <v>0</v>
      </c>
      <c r="J144" s="238"/>
      <c r="K144" s="239">
        <f>ROUND(E144*J144,2)</f>
        <v>0</v>
      </c>
      <c r="L144" s="239">
        <v>21</v>
      </c>
      <c r="M144" s="239">
        <f>G144*(1+L144/100)</f>
        <v>0</v>
      </c>
      <c r="N144" s="239">
        <v>0.58499999999999996</v>
      </c>
      <c r="O144" s="239">
        <f>ROUND(E144*N144,2)</f>
        <v>4.68</v>
      </c>
      <c r="P144" s="239">
        <v>0</v>
      </c>
      <c r="Q144" s="239">
        <f>ROUND(E144*P144,2)</f>
        <v>0</v>
      </c>
      <c r="R144" s="239" t="s">
        <v>240</v>
      </c>
      <c r="S144" s="239" t="s">
        <v>116</v>
      </c>
      <c r="T144" s="240" t="s">
        <v>116</v>
      </c>
      <c r="U144" s="217">
        <v>0</v>
      </c>
      <c r="V144" s="217">
        <f>ROUND(E144*U144,2)</f>
        <v>0</v>
      </c>
      <c r="W144" s="217"/>
      <c r="X144" s="208"/>
      <c r="Y144" s="208"/>
      <c r="Z144" s="208"/>
      <c r="AA144" s="208"/>
      <c r="AB144" s="208"/>
      <c r="AC144" s="208"/>
      <c r="AD144" s="208"/>
      <c r="AE144" s="208"/>
      <c r="AF144" s="208"/>
      <c r="AG144" s="208" t="s">
        <v>241</v>
      </c>
      <c r="AH144" s="208"/>
      <c r="AI144" s="208"/>
      <c r="AJ144" s="208"/>
      <c r="AK144" s="208"/>
      <c r="AL144" s="208"/>
      <c r="AM144" s="208"/>
      <c r="AN144" s="208"/>
      <c r="AO144" s="208"/>
      <c r="AP144" s="208"/>
      <c r="AQ144" s="208"/>
      <c r="AR144" s="208"/>
      <c r="AS144" s="208"/>
      <c r="AT144" s="208"/>
      <c r="AU144" s="208"/>
      <c r="AV144" s="208"/>
      <c r="AW144" s="208"/>
      <c r="AX144" s="208"/>
      <c r="AY144" s="208"/>
      <c r="AZ144" s="208"/>
      <c r="BA144" s="208"/>
      <c r="BB144" s="208"/>
      <c r="BC144" s="208"/>
      <c r="BD144" s="208"/>
      <c r="BE144" s="208"/>
      <c r="BF144" s="208"/>
      <c r="BG144" s="208"/>
      <c r="BH144" s="208"/>
    </row>
    <row r="145" spans="1:60" ht="22.5" outlineLevel="1" x14ac:dyDescent="0.2">
      <c r="A145" s="234">
        <v>63</v>
      </c>
      <c r="B145" s="235" t="s">
        <v>502</v>
      </c>
      <c r="C145" s="245" t="s">
        <v>503</v>
      </c>
      <c r="D145" s="236" t="s">
        <v>270</v>
      </c>
      <c r="E145" s="237">
        <v>4</v>
      </c>
      <c r="F145" s="238"/>
      <c r="G145" s="239">
        <f>ROUND(E145*F145,2)</f>
        <v>0</v>
      </c>
      <c r="H145" s="238"/>
      <c r="I145" s="239">
        <f>ROUND(E145*H145,2)</f>
        <v>0</v>
      </c>
      <c r="J145" s="238"/>
      <c r="K145" s="239">
        <f>ROUND(E145*J145,2)</f>
        <v>0</v>
      </c>
      <c r="L145" s="239">
        <v>21</v>
      </c>
      <c r="M145" s="239">
        <f>G145*(1+L145/100)</f>
        <v>0</v>
      </c>
      <c r="N145" s="239">
        <v>0.25</v>
      </c>
      <c r="O145" s="239">
        <f>ROUND(E145*N145,2)</f>
        <v>1</v>
      </c>
      <c r="P145" s="239">
        <v>0</v>
      </c>
      <c r="Q145" s="239">
        <f>ROUND(E145*P145,2)</f>
        <v>0</v>
      </c>
      <c r="R145" s="239" t="s">
        <v>240</v>
      </c>
      <c r="S145" s="239" t="s">
        <v>116</v>
      </c>
      <c r="T145" s="240" t="s">
        <v>116</v>
      </c>
      <c r="U145" s="217">
        <v>0</v>
      </c>
      <c r="V145" s="217">
        <f>ROUND(E145*U145,2)</f>
        <v>0</v>
      </c>
      <c r="W145" s="217"/>
      <c r="X145" s="208"/>
      <c r="Y145" s="208"/>
      <c r="Z145" s="208"/>
      <c r="AA145" s="208"/>
      <c r="AB145" s="208"/>
      <c r="AC145" s="208"/>
      <c r="AD145" s="208"/>
      <c r="AE145" s="208"/>
      <c r="AF145" s="208"/>
      <c r="AG145" s="208" t="s">
        <v>241</v>
      </c>
      <c r="AH145" s="208"/>
      <c r="AI145" s="208"/>
      <c r="AJ145" s="208"/>
      <c r="AK145" s="208"/>
      <c r="AL145" s="208"/>
      <c r="AM145" s="208"/>
      <c r="AN145" s="208"/>
      <c r="AO145" s="208"/>
      <c r="AP145" s="208"/>
      <c r="AQ145" s="208"/>
      <c r="AR145" s="208"/>
      <c r="AS145" s="208"/>
      <c r="AT145" s="208"/>
      <c r="AU145" s="208"/>
      <c r="AV145" s="208"/>
      <c r="AW145" s="208"/>
      <c r="AX145" s="208"/>
      <c r="AY145" s="208"/>
      <c r="AZ145" s="208"/>
      <c r="BA145" s="208"/>
      <c r="BB145" s="208"/>
      <c r="BC145" s="208"/>
      <c r="BD145" s="208"/>
      <c r="BE145" s="208"/>
      <c r="BF145" s="208"/>
      <c r="BG145" s="208"/>
      <c r="BH145" s="208"/>
    </row>
    <row r="146" spans="1:60" ht="22.5" outlineLevel="1" x14ac:dyDescent="0.2">
      <c r="A146" s="234">
        <v>64</v>
      </c>
      <c r="B146" s="235" t="s">
        <v>504</v>
      </c>
      <c r="C146" s="245" t="s">
        <v>505</v>
      </c>
      <c r="D146" s="236" t="s">
        <v>270</v>
      </c>
      <c r="E146" s="237">
        <v>5</v>
      </c>
      <c r="F146" s="238"/>
      <c r="G146" s="239">
        <f>ROUND(E146*F146,2)</f>
        <v>0</v>
      </c>
      <c r="H146" s="238"/>
      <c r="I146" s="239">
        <f>ROUND(E146*H146,2)</f>
        <v>0</v>
      </c>
      <c r="J146" s="238"/>
      <c r="K146" s="239">
        <f>ROUND(E146*J146,2)</f>
        <v>0</v>
      </c>
      <c r="L146" s="239">
        <v>21</v>
      </c>
      <c r="M146" s="239">
        <f>G146*(1+L146/100)</f>
        <v>0</v>
      </c>
      <c r="N146" s="239">
        <v>0.5</v>
      </c>
      <c r="O146" s="239">
        <f>ROUND(E146*N146,2)</f>
        <v>2.5</v>
      </c>
      <c r="P146" s="239">
        <v>0</v>
      </c>
      <c r="Q146" s="239">
        <f>ROUND(E146*P146,2)</f>
        <v>0</v>
      </c>
      <c r="R146" s="239" t="s">
        <v>240</v>
      </c>
      <c r="S146" s="239" t="s">
        <v>116</v>
      </c>
      <c r="T146" s="240" t="s">
        <v>116</v>
      </c>
      <c r="U146" s="217">
        <v>0</v>
      </c>
      <c r="V146" s="217">
        <f>ROUND(E146*U146,2)</f>
        <v>0</v>
      </c>
      <c r="W146" s="217"/>
      <c r="X146" s="208"/>
      <c r="Y146" s="208"/>
      <c r="Z146" s="208"/>
      <c r="AA146" s="208"/>
      <c r="AB146" s="208"/>
      <c r="AC146" s="208"/>
      <c r="AD146" s="208"/>
      <c r="AE146" s="208"/>
      <c r="AF146" s="208"/>
      <c r="AG146" s="208" t="s">
        <v>241</v>
      </c>
      <c r="AH146" s="208"/>
      <c r="AI146" s="208"/>
      <c r="AJ146" s="208"/>
      <c r="AK146" s="208"/>
      <c r="AL146" s="208"/>
      <c r="AM146" s="208"/>
      <c r="AN146" s="208"/>
      <c r="AO146" s="208"/>
      <c r="AP146" s="208"/>
      <c r="AQ146" s="208"/>
      <c r="AR146" s="208"/>
      <c r="AS146" s="208"/>
      <c r="AT146" s="208"/>
      <c r="AU146" s="208"/>
      <c r="AV146" s="208"/>
      <c r="AW146" s="208"/>
      <c r="AX146" s="208"/>
      <c r="AY146" s="208"/>
      <c r="AZ146" s="208"/>
      <c r="BA146" s="208"/>
      <c r="BB146" s="208"/>
      <c r="BC146" s="208"/>
      <c r="BD146" s="208"/>
      <c r="BE146" s="208"/>
      <c r="BF146" s="208"/>
      <c r="BG146" s="208"/>
      <c r="BH146" s="208"/>
    </row>
    <row r="147" spans="1:60" ht="22.5" outlineLevel="1" x14ac:dyDescent="0.2">
      <c r="A147" s="234">
        <v>65</v>
      </c>
      <c r="B147" s="235" t="s">
        <v>506</v>
      </c>
      <c r="C147" s="245" t="s">
        <v>507</v>
      </c>
      <c r="D147" s="236" t="s">
        <v>270</v>
      </c>
      <c r="E147" s="237">
        <v>8</v>
      </c>
      <c r="F147" s="238"/>
      <c r="G147" s="239">
        <f>ROUND(E147*F147,2)</f>
        <v>0</v>
      </c>
      <c r="H147" s="238"/>
      <c r="I147" s="239">
        <f>ROUND(E147*H147,2)</f>
        <v>0</v>
      </c>
      <c r="J147" s="238"/>
      <c r="K147" s="239">
        <f>ROUND(E147*J147,2)</f>
        <v>0</v>
      </c>
      <c r="L147" s="239">
        <v>21</v>
      </c>
      <c r="M147" s="239">
        <f>G147*(1+L147/100)</f>
        <v>0</v>
      </c>
      <c r="N147" s="239">
        <v>1.6</v>
      </c>
      <c r="O147" s="239">
        <f>ROUND(E147*N147,2)</f>
        <v>12.8</v>
      </c>
      <c r="P147" s="239">
        <v>0</v>
      </c>
      <c r="Q147" s="239">
        <f>ROUND(E147*P147,2)</f>
        <v>0</v>
      </c>
      <c r="R147" s="239" t="s">
        <v>240</v>
      </c>
      <c r="S147" s="239" t="s">
        <v>116</v>
      </c>
      <c r="T147" s="240" t="s">
        <v>116</v>
      </c>
      <c r="U147" s="217">
        <v>0</v>
      </c>
      <c r="V147" s="217">
        <f>ROUND(E147*U147,2)</f>
        <v>0</v>
      </c>
      <c r="W147" s="217"/>
      <c r="X147" s="208"/>
      <c r="Y147" s="208"/>
      <c r="Z147" s="208"/>
      <c r="AA147" s="208"/>
      <c r="AB147" s="208"/>
      <c r="AC147" s="208"/>
      <c r="AD147" s="208"/>
      <c r="AE147" s="208"/>
      <c r="AF147" s="208"/>
      <c r="AG147" s="208" t="s">
        <v>241</v>
      </c>
      <c r="AH147" s="208"/>
      <c r="AI147" s="208"/>
      <c r="AJ147" s="208"/>
      <c r="AK147" s="208"/>
      <c r="AL147" s="208"/>
      <c r="AM147" s="208"/>
      <c r="AN147" s="208"/>
      <c r="AO147" s="208"/>
      <c r="AP147" s="208"/>
      <c r="AQ147" s="208"/>
      <c r="AR147" s="208"/>
      <c r="AS147" s="208"/>
      <c r="AT147" s="208"/>
      <c r="AU147" s="208"/>
      <c r="AV147" s="208"/>
      <c r="AW147" s="208"/>
      <c r="AX147" s="208"/>
      <c r="AY147" s="208"/>
      <c r="AZ147" s="208"/>
      <c r="BA147" s="208"/>
      <c r="BB147" s="208"/>
      <c r="BC147" s="208"/>
      <c r="BD147" s="208"/>
      <c r="BE147" s="208"/>
      <c r="BF147" s="208"/>
      <c r="BG147" s="208"/>
      <c r="BH147" s="208"/>
    </row>
    <row r="148" spans="1:60" ht="22.5" outlineLevel="1" x14ac:dyDescent="0.2">
      <c r="A148" s="227">
        <v>66</v>
      </c>
      <c r="B148" s="228" t="s">
        <v>508</v>
      </c>
      <c r="C148" s="243" t="s">
        <v>509</v>
      </c>
      <c r="D148" s="229" t="s">
        <v>270</v>
      </c>
      <c r="E148" s="230">
        <v>17</v>
      </c>
      <c r="F148" s="231"/>
      <c r="G148" s="232">
        <f>ROUND(E148*F148,2)</f>
        <v>0</v>
      </c>
      <c r="H148" s="231"/>
      <c r="I148" s="232">
        <f>ROUND(E148*H148,2)</f>
        <v>0</v>
      </c>
      <c r="J148" s="231"/>
      <c r="K148" s="232">
        <f>ROUND(E148*J148,2)</f>
        <v>0</v>
      </c>
      <c r="L148" s="232">
        <v>21</v>
      </c>
      <c r="M148" s="232">
        <f>G148*(1+L148/100)</f>
        <v>0</v>
      </c>
      <c r="N148" s="232">
        <v>2E-3</v>
      </c>
      <c r="O148" s="232">
        <f>ROUND(E148*N148,2)</f>
        <v>0.03</v>
      </c>
      <c r="P148" s="232">
        <v>0</v>
      </c>
      <c r="Q148" s="232">
        <f>ROUND(E148*P148,2)</f>
        <v>0</v>
      </c>
      <c r="R148" s="232" t="s">
        <v>240</v>
      </c>
      <c r="S148" s="232" t="s">
        <v>116</v>
      </c>
      <c r="T148" s="233" t="s">
        <v>116</v>
      </c>
      <c r="U148" s="217">
        <v>0</v>
      </c>
      <c r="V148" s="217">
        <f>ROUND(E148*U148,2)</f>
        <v>0</v>
      </c>
      <c r="W148" s="217"/>
      <c r="X148" s="208"/>
      <c r="Y148" s="208"/>
      <c r="Z148" s="208"/>
      <c r="AA148" s="208"/>
      <c r="AB148" s="208"/>
      <c r="AC148" s="208"/>
      <c r="AD148" s="208"/>
      <c r="AE148" s="208"/>
      <c r="AF148" s="208"/>
      <c r="AG148" s="208" t="s">
        <v>241</v>
      </c>
      <c r="AH148" s="208"/>
      <c r="AI148" s="208"/>
      <c r="AJ148" s="208"/>
      <c r="AK148" s="208"/>
      <c r="AL148" s="208"/>
      <c r="AM148" s="208"/>
      <c r="AN148" s="208"/>
      <c r="AO148" s="208"/>
      <c r="AP148" s="208"/>
      <c r="AQ148" s="208"/>
      <c r="AR148" s="208"/>
      <c r="AS148" s="208"/>
      <c r="AT148" s="208"/>
      <c r="AU148" s="208"/>
      <c r="AV148" s="208"/>
      <c r="AW148" s="208"/>
      <c r="AX148" s="208"/>
      <c r="AY148" s="208"/>
      <c r="AZ148" s="208"/>
      <c r="BA148" s="208"/>
      <c r="BB148" s="208"/>
      <c r="BC148" s="208"/>
      <c r="BD148" s="208"/>
      <c r="BE148" s="208"/>
      <c r="BF148" s="208"/>
      <c r="BG148" s="208"/>
      <c r="BH148" s="208"/>
    </row>
    <row r="149" spans="1:60" outlineLevel="1" x14ac:dyDescent="0.2">
      <c r="A149" s="215"/>
      <c r="B149" s="216"/>
      <c r="C149" s="244" t="s">
        <v>510</v>
      </c>
      <c r="D149" s="218"/>
      <c r="E149" s="219">
        <v>17</v>
      </c>
      <c r="F149" s="217"/>
      <c r="G149" s="217"/>
      <c r="H149" s="217"/>
      <c r="I149" s="217"/>
      <c r="J149" s="217"/>
      <c r="K149" s="217"/>
      <c r="L149" s="217"/>
      <c r="M149" s="217"/>
      <c r="N149" s="217"/>
      <c r="O149" s="217"/>
      <c r="P149" s="217"/>
      <c r="Q149" s="217"/>
      <c r="R149" s="217"/>
      <c r="S149" s="217"/>
      <c r="T149" s="217"/>
      <c r="U149" s="217"/>
      <c r="V149" s="217"/>
      <c r="W149" s="217"/>
      <c r="X149" s="208"/>
      <c r="Y149" s="208"/>
      <c r="Z149" s="208"/>
      <c r="AA149" s="208"/>
      <c r="AB149" s="208"/>
      <c r="AC149" s="208"/>
      <c r="AD149" s="208"/>
      <c r="AE149" s="208"/>
      <c r="AF149" s="208"/>
      <c r="AG149" s="208" t="s">
        <v>119</v>
      </c>
      <c r="AH149" s="208">
        <v>0</v>
      </c>
      <c r="AI149" s="208"/>
      <c r="AJ149" s="208"/>
      <c r="AK149" s="208"/>
      <c r="AL149" s="208"/>
      <c r="AM149" s="208"/>
      <c r="AN149" s="208"/>
      <c r="AO149" s="208"/>
      <c r="AP149" s="208"/>
      <c r="AQ149" s="208"/>
      <c r="AR149" s="208"/>
      <c r="AS149" s="208"/>
      <c r="AT149" s="208"/>
      <c r="AU149" s="208"/>
      <c r="AV149" s="208"/>
      <c r="AW149" s="208"/>
      <c r="AX149" s="208"/>
      <c r="AY149" s="208"/>
      <c r="AZ149" s="208"/>
      <c r="BA149" s="208"/>
      <c r="BB149" s="208"/>
      <c r="BC149" s="208"/>
      <c r="BD149" s="208"/>
      <c r="BE149" s="208"/>
      <c r="BF149" s="208"/>
      <c r="BG149" s="208"/>
      <c r="BH149" s="208"/>
    </row>
    <row r="150" spans="1:60" x14ac:dyDescent="0.2">
      <c r="A150" s="221" t="s">
        <v>111</v>
      </c>
      <c r="B150" s="222" t="s">
        <v>74</v>
      </c>
      <c r="C150" s="242" t="s">
        <v>75</v>
      </c>
      <c r="D150" s="223"/>
      <c r="E150" s="224"/>
      <c r="F150" s="225"/>
      <c r="G150" s="225">
        <f>SUMIF(AG151:AG158,"&lt;&gt;NOR",G151:G158)</f>
        <v>0</v>
      </c>
      <c r="H150" s="225"/>
      <c r="I150" s="225">
        <f>SUM(I151:I158)</f>
        <v>0</v>
      </c>
      <c r="J150" s="225"/>
      <c r="K150" s="225">
        <f>SUM(K151:K158)</f>
        <v>0</v>
      </c>
      <c r="L150" s="225"/>
      <c r="M150" s="225">
        <f>SUM(M151:M158)</f>
        <v>0</v>
      </c>
      <c r="N150" s="225"/>
      <c r="O150" s="225">
        <f>SUM(O151:O158)</f>
        <v>5.12</v>
      </c>
      <c r="P150" s="225"/>
      <c r="Q150" s="225">
        <f>SUM(Q151:Q158)</f>
        <v>0</v>
      </c>
      <c r="R150" s="225"/>
      <c r="S150" s="225"/>
      <c r="T150" s="226"/>
      <c r="U150" s="220"/>
      <c r="V150" s="220">
        <f>SUM(V151:V158)</f>
        <v>44.83</v>
      </c>
      <c r="W150" s="220"/>
      <c r="AG150" t="s">
        <v>112</v>
      </c>
    </row>
    <row r="151" spans="1:60" outlineLevel="1" x14ac:dyDescent="0.2">
      <c r="A151" s="227">
        <v>67</v>
      </c>
      <c r="B151" s="228" t="s">
        <v>511</v>
      </c>
      <c r="C151" s="243" t="s">
        <v>512</v>
      </c>
      <c r="D151" s="229" t="s">
        <v>172</v>
      </c>
      <c r="E151" s="230">
        <v>2</v>
      </c>
      <c r="F151" s="231"/>
      <c r="G151" s="232">
        <f>ROUND(E151*F151,2)</f>
        <v>0</v>
      </c>
      <c r="H151" s="231"/>
      <c r="I151" s="232">
        <f>ROUND(E151*H151,2)</f>
        <v>0</v>
      </c>
      <c r="J151" s="231"/>
      <c r="K151" s="232">
        <f>ROUND(E151*J151,2)</f>
        <v>0</v>
      </c>
      <c r="L151" s="232">
        <v>21</v>
      </c>
      <c r="M151" s="232">
        <f>G151*(1+L151/100)</f>
        <v>0</v>
      </c>
      <c r="N151" s="232">
        <v>2.56081</v>
      </c>
      <c r="O151" s="232">
        <f>ROUND(E151*N151,2)</f>
        <v>5.12</v>
      </c>
      <c r="P151" s="232">
        <v>0</v>
      </c>
      <c r="Q151" s="232">
        <f>ROUND(E151*P151,2)</f>
        <v>0</v>
      </c>
      <c r="R151" s="232"/>
      <c r="S151" s="232" t="s">
        <v>116</v>
      </c>
      <c r="T151" s="233" t="s">
        <v>116</v>
      </c>
      <c r="U151" s="217">
        <v>1.6140000000000001</v>
      </c>
      <c r="V151" s="217">
        <f>ROUND(E151*U151,2)</f>
        <v>3.23</v>
      </c>
      <c r="W151" s="217"/>
      <c r="X151" s="208"/>
      <c r="Y151" s="208"/>
      <c r="Z151" s="208"/>
      <c r="AA151" s="208"/>
      <c r="AB151" s="208"/>
      <c r="AC151" s="208"/>
      <c r="AD151" s="208"/>
      <c r="AE151" s="208"/>
      <c r="AF151" s="208"/>
      <c r="AG151" s="208" t="s">
        <v>152</v>
      </c>
      <c r="AH151" s="208"/>
      <c r="AI151" s="208"/>
      <c r="AJ151" s="208"/>
      <c r="AK151" s="208"/>
      <c r="AL151" s="208"/>
      <c r="AM151" s="208"/>
      <c r="AN151" s="208"/>
      <c r="AO151" s="208"/>
      <c r="AP151" s="208"/>
      <c r="AQ151" s="208"/>
      <c r="AR151" s="208"/>
      <c r="AS151" s="208"/>
      <c r="AT151" s="208"/>
      <c r="AU151" s="208"/>
      <c r="AV151" s="208"/>
      <c r="AW151" s="208"/>
      <c r="AX151" s="208"/>
      <c r="AY151" s="208"/>
      <c r="AZ151" s="208"/>
      <c r="BA151" s="208"/>
      <c r="BB151" s="208"/>
      <c r="BC151" s="208"/>
      <c r="BD151" s="208"/>
      <c r="BE151" s="208"/>
      <c r="BF151" s="208"/>
      <c r="BG151" s="208"/>
      <c r="BH151" s="208"/>
    </row>
    <row r="152" spans="1:60" outlineLevel="1" x14ac:dyDescent="0.2">
      <c r="A152" s="215"/>
      <c r="B152" s="216"/>
      <c r="C152" s="244" t="s">
        <v>513</v>
      </c>
      <c r="D152" s="218"/>
      <c r="E152" s="219">
        <v>2</v>
      </c>
      <c r="F152" s="217"/>
      <c r="G152" s="217"/>
      <c r="H152" s="217"/>
      <c r="I152" s="217"/>
      <c r="J152" s="217"/>
      <c r="K152" s="217"/>
      <c r="L152" s="217"/>
      <c r="M152" s="217"/>
      <c r="N152" s="217"/>
      <c r="O152" s="217"/>
      <c r="P152" s="217"/>
      <c r="Q152" s="217"/>
      <c r="R152" s="217"/>
      <c r="S152" s="217"/>
      <c r="T152" s="217"/>
      <c r="U152" s="217"/>
      <c r="V152" s="217"/>
      <c r="W152" s="217"/>
      <c r="X152" s="208"/>
      <c r="Y152" s="208"/>
      <c r="Z152" s="208"/>
      <c r="AA152" s="208"/>
      <c r="AB152" s="208"/>
      <c r="AC152" s="208"/>
      <c r="AD152" s="208"/>
      <c r="AE152" s="208"/>
      <c r="AF152" s="208"/>
      <c r="AG152" s="208" t="s">
        <v>119</v>
      </c>
      <c r="AH152" s="208">
        <v>0</v>
      </c>
      <c r="AI152" s="208"/>
      <c r="AJ152" s="208"/>
      <c r="AK152" s="208"/>
      <c r="AL152" s="208"/>
      <c r="AM152" s="208"/>
      <c r="AN152" s="208"/>
      <c r="AO152" s="208"/>
      <c r="AP152" s="208"/>
      <c r="AQ152" s="208"/>
      <c r="AR152" s="208"/>
      <c r="AS152" s="208"/>
      <c r="AT152" s="208"/>
      <c r="AU152" s="208"/>
      <c r="AV152" s="208"/>
      <c r="AW152" s="208"/>
      <c r="AX152" s="208"/>
      <c r="AY152" s="208"/>
      <c r="AZ152" s="208"/>
      <c r="BA152" s="208"/>
      <c r="BB152" s="208"/>
      <c r="BC152" s="208"/>
      <c r="BD152" s="208"/>
      <c r="BE152" s="208"/>
      <c r="BF152" s="208"/>
      <c r="BG152" s="208"/>
      <c r="BH152" s="208"/>
    </row>
    <row r="153" spans="1:60" outlineLevel="1" x14ac:dyDescent="0.2">
      <c r="A153" s="227">
        <v>68</v>
      </c>
      <c r="B153" s="228" t="s">
        <v>353</v>
      </c>
      <c r="C153" s="243" t="s">
        <v>354</v>
      </c>
      <c r="D153" s="229" t="s">
        <v>193</v>
      </c>
      <c r="E153" s="230">
        <v>320</v>
      </c>
      <c r="F153" s="231"/>
      <c r="G153" s="232">
        <f>ROUND(E153*F153,2)</f>
        <v>0</v>
      </c>
      <c r="H153" s="231"/>
      <c r="I153" s="232">
        <f>ROUND(E153*H153,2)</f>
        <v>0</v>
      </c>
      <c r="J153" s="231"/>
      <c r="K153" s="232">
        <f>ROUND(E153*J153,2)</f>
        <v>0</v>
      </c>
      <c r="L153" s="232">
        <v>21</v>
      </c>
      <c r="M153" s="232">
        <f>G153*(1+L153/100)</f>
        <v>0</v>
      </c>
      <c r="N153" s="232">
        <v>0</v>
      </c>
      <c r="O153" s="232">
        <f>ROUND(E153*N153,2)</f>
        <v>0</v>
      </c>
      <c r="P153" s="232">
        <v>0</v>
      </c>
      <c r="Q153" s="232">
        <f>ROUND(E153*P153,2)</f>
        <v>0</v>
      </c>
      <c r="R153" s="232" t="s">
        <v>151</v>
      </c>
      <c r="S153" s="232" t="s">
        <v>116</v>
      </c>
      <c r="T153" s="233" t="s">
        <v>116</v>
      </c>
      <c r="U153" s="217">
        <v>9.2999999999999999E-2</v>
      </c>
      <c r="V153" s="217">
        <f>ROUND(E153*U153,2)</f>
        <v>29.76</v>
      </c>
      <c r="W153" s="217"/>
      <c r="X153" s="208"/>
      <c r="Y153" s="208"/>
      <c r="Z153" s="208"/>
      <c r="AA153" s="208"/>
      <c r="AB153" s="208"/>
      <c r="AC153" s="208"/>
      <c r="AD153" s="208"/>
      <c r="AE153" s="208"/>
      <c r="AF153" s="208"/>
      <c r="AG153" s="208" t="s">
        <v>152</v>
      </c>
      <c r="AH153" s="208"/>
      <c r="AI153" s="208"/>
      <c r="AJ153" s="208"/>
      <c r="AK153" s="208"/>
      <c r="AL153" s="208"/>
      <c r="AM153" s="208"/>
      <c r="AN153" s="208"/>
      <c r="AO153" s="208"/>
      <c r="AP153" s="208"/>
      <c r="AQ153" s="208"/>
      <c r="AR153" s="208"/>
      <c r="AS153" s="208"/>
      <c r="AT153" s="208"/>
      <c r="AU153" s="208"/>
      <c r="AV153" s="208"/>
      <c r="AW153" s="208"/>
      <c r="AX153" s="208"/>
      <c r="AY153" s="208"/>
      <c r="AZ153" s="208"/>
      <c r="BA153" s="208"/>
      <c r="BB153" s="208"/>
      <c r="BC153" s="208"/>
      <c r="BD153" s="208"/>
      <c r="BE153" s="208"/>
      <c r="BF153" s="208"/>
      <c r="BG153" s="208"/>
      <c r="BH153" s="208"/>
    </row>
    <row r="154" spans="1:60" outlineLevel="1" x14ac:dyDescent="0.2">
      <c r="A154" s="215"/>
      <c r="B154" s="216"/>
      <c r="C154" s="252" t="s">
        <v>355</v>
      </c>
      <c r="D154" s="250"/>
      <c r="E154" s="250"/>
      <c r="F154" s="250"/>
      <c r="G154" s="250"/>
      <c r="H154" s="217"/>
      <c r="I154" s="217"/>
      <c r="J154" s="217"/>
      <c r="K154" s="217"/>
      <c r="L154" s="217"/>
      <c r="M154" s="217"/>
      <c r="N154" s="217"/>
      <c r="O154" s="217"/>
      <c r="P154" s="217"/>
      <c r="Q154" s="217"/>
      <c r="R154" s="217"/>
      <c r="S154" s="217"/>
      <c r="T154" s="217"/>
      <c r="U154" s="217"/>
      <c r="V154" s="217"/>
      <c r="W154" s="217"/>
      <c r="X154" s="208"/>
      <c r="Y154" s="208"/>
      <c r="Z154" s="208"/>
      <c r="AA154" s="208"/>
      <c r="AB154" s="208"/>
      <c r="AC154" s="208"/>
      <c r="AD154" s="208"/>
      <c r="AE154" s="208"/>
      <c r="AF154" s="208"/>
      <c r="AG154" s="208" t="s">
        <v>160</v>
      </c>
      <c r="AH154" s="208"/>
      <c r="AI154" s="208"/>
      <c r="AJ154" s="208"/>
      <c r="AK154" s="208"/>
      <c r="AL154" s="208"/>
      <c r="AM154" s="208"/>
      <c r="AN154" s="208"/>
      <c r="AO154" s="208"/>
      <c r="AP154" s="208"/>
      <c r="AQ154" s="208"/>
      <c r="AR154" s="208"/>
      <c r="AS154" s="208"/>
      <c r="AT154" s="208"/>
      <c r="AU154" s="208"/>
      <c r="AV154" s="208"/>
      <c r="AW154" s="208"/>
      <c r="AX154" s="208"/>
      <c r="AY154" s="208"/>
      <c r="AZ154" s="208"/>
      <c r="BA154" s="208"/>
      <c r="BB154" s="208"/>
      <c r="BC154" s="208"/>
      <c r="BD154" s="208"/>
      <c r="BE154" s="208"/>
      <c r="BF154" s="208"/>
      <c r="BG154" s="208"/>
      <c r="BH154" s="208"/>
    </row>
    <row r="155" spans="1:60" outlineLevel="1" x14ac:dyDescent="0.2">
      <c r="A155" s="215"/>
      <c r="B155" s="216"/>
      <c r="C155" s="244" t="s">
        <v>356</v>
      </c>
      <c r="D155" s="218"/>
      <c r="E155" s="219">
        <v>320</v>
      </c>
      <c r="F155" s="217"/>
      <c r="G155" s="217"/>
      <c r="H155" s="217"/>
      <c r="I155" s="217"/>
      <c r="J155" s="217"/>
      <c r="K155" s="217"/>
      <c r="L155" s="217"/>
      <c r="M155" s="217"/>
      <c r="N155" s="217"/>
      <c r="O155" s="217"/>
      <c r="P155" s="217"/>
      <c r="Q155" s="217"/>
      <c r="R155" s="217"/>
      <c r="S155" s="217"/>
      <c r="T155" s="217"/>
      <c r="U155" s="217"/>
      <c r="V155" s="217"/>
      <c r="W155" s="217"/>
      <c r="X155" s="208"/>
      <c r="Y155" s="208"/>
      <c r="Z155" s="208"/>
      <c r="AA155" s="208"/>
      <c r="AB155" s="208"/>
      <c r="AC155" s="208"/>
      <c r="AD155" s="208"/>
      <c r="AE155" s="208"/>
      <c r="AF155" s="208"/>
      <c r="AG155" s="208" t="s">
        <v>119</v>
      </c>
      <c r="AH155" s="208">
        <v>0</v>
      </c>
      <c r="AI155" s="208"/>
      <c r="AJ155" s="208"/>
      <c r="AK155" s="208"/>
      <c r="AL155" s="208"/>
      <c r="AM155" s="208"/>
      <c r="AN155" s="208"/>
      <c r="AO155" s="208"/>
      <c r="AP155" s="208"/>
      <c r="AQ155" s="208"/>
      <c r="AR155" s="208"/>
      <c r="AS155" s="208"/>
      <c r="AT155" s="208"/>
      <c r="AU155" s="208"/>
      <c r="AV155" s="208"/>
      <c r="AW155" s="208"/>
      <c r="AX155" s="208"/>
      <c r="AY155" s="208"/>
      <c r="AZ155" s="208"/>
      <c r="BA155" s="208"/>
      <c r="BB155" s="208"/>
      <c r="BC155" s="208"/>
      <c r="BD155" s="208"/>
      <c r="BE155" s="208"/>
      <c r="BF155" s="208"/>
      <c r="BG155" s="208"/>
      <c r="BH155" s="208"/>
    </row>
    <row r="156" spans="1:60" outlineLevel="1" x14ac:dyDescent="0.2">
      <c r="A156" s="227">
        <v>69</v>
      </c>
      <c r="B156" s="228" t="s">
        <v>357</v>
      </c>
      <c r="C156" s="243" t="s">
        <v>358</v>
      </c>
      <c r="D156" s="229" t="s">
        <v>193</v>
      </c>
      <c r="E156" s="230">
        <v>320</v>
      </c>
      <c r="F156" s="231"/>
      <c r="G156" s="232">
        <f>ROUND(E156*F156,2)</f>
        <v>0</v>
      </c>
      <c r="H156" s="231"/>
      <c r="I156" s="232">
        <f>ROUND(E156*H156,2)</f>
        <v>0</v>
      </c>
      <c r="J156" s="231"/>
      <c r="K156" s="232">
        <f>ROUND(E156*J156,2)</f>
        <v>0</v>
      </c>
      <c r="L156" s="232">
        <v>21</v>
      </c>
      <c r="M156" s="232">
        <f>G156*(1+L156/100)</f>
        <v>0</v>
      </c>
      <c r="N156" s="232">
        <v>0</v>
      </c>
      <c r="O156" s="232">
        <f>ROUND(E156*N156,2)</f>
        <v>0</v>
      </c>
      <c r="P156" s="232">
        <v>0</v>
      </c>
      <c r="Q156" s="232">
        <f>ROUND(E156*P156,2)</f>
        <v>0</v>
      </c>
      <c r="R156" s="232" t="s">
        <v>151</v>
      </c>
      <c r="S156" s="232" t="s">
        <v>116</v>
      </c>
      <c r="T156" s="233" t="s">
        <v>116</v>
      </c>
      <c r="U156" s="217">
        <v>3.6999999999999998E-2</v>
      </c>
      <c r="V156" s="217">
        <f>ROUND(E156*U156,2)</f>
        <v>11.84</v>
      </c>
      <c r="W156" s="217"/>
      <c r="X156" s="208"/>
      <c r="Y156" s="208"/>
      <c r="Z156" s="208"/>
      <c r="AA156" s="208"/>
      <c r="AB156" s="208"/>
      <c r="AC156" s="208"/>
      <c r="AD156" s="208"/>
      <c r="AE156" s="208"/>
      <c r="AF156" s="208"/>
      <c r="AG156" s="208" t="s">
        <v>152</v>
      </c>
      <c r="AH156" s="208"/>
      <c r="AI156" s="208"/>
      <c r="AJ156" s="208"/>
      <c r="AK156" s="208"/>
      <c r="AL156" s="208"/>
      <c r="AM156" s="208"/>
      <c r="AN156" s="208"/>
      <c r="AO156" s="208"/>
      <c r="AP156" s="208"/>
      <c r="AQ156" s="208"/>
      <c r="AR156" s="208"/>
      <c r="AS156" s="208"/>
      <c r="AT156" s="208"/>
      <c r="AU156" s="208"/>
      <c r="AV156" s="208"/>
      <c r="AW156" s="208"/>
      <c r="AX156" s="208"/>
      <c r="AY156" s="208"/>
      <c r="AZ156" s="208"/>
      <c r="BA156" s="208"/>
      <c r="BB156" s="208"/>
      <c r="BC156" s="208"/>
      <c r="BD156" s="208"/>
      <c r="BE156" s="208"/>
      <c r="BF156" s="208"/>
      <c r="BG156" s="208"/>
      <c r="BH156" s="208"/>
    </row>
    <row r="157" spans="1:60" outlineLevel="1" x14ac:dyDescent="0.2">
      <c r="A157" s="215"/>
      <c r="B157" s="216"/>
      <c r="C157" s="252" t="s">
        <v>359</v>
      </c>
      <c r="D157" s="250"/>
      <c r="E157" s="250"/>
      <c r="F157" s="250"/>
      <c r="G157" s="250"/>
      <c r="H157" s="217"/>
      <c r="I157" s="217"/>
      <c r="J157" s="217"/>
      <c r="K157" s="217"/>
      <c r="L157" s="217"/>
      <c r="M157" s="217"/>
      <c r="N157" s="217"/>
      <c r="O157" s="217"/>
      <c r="P157" s="217"/>
      <c r="Q157" s="217"/>
      <c r="R157" s="217"/>
      <c r="S157" s="217"/>
      <c r="T157" s="217"/>
      <c r="U157" s="217"/>
      <c r="V157" s="217"/>
      <c r="W157" s="217"/>
      <c r="X157" s="208"/>
      <c r="Y157" s="208"/>
      <c r="Z157" s="208"/>
      <c r="AA157" s="208"/>
      <c r="AB157" s="208"/>
      <c r="AC157" s="208"/>
      <c r="AD157" s="208"/>
      <c r="AE157" s="208"/>
      <c r="AF157" s="208"/>
      <c r="AG157" s="208" t="s">
        <v>160</v>
      </c>
      <c r="AH157" s="208"/>
      <c r="AI157" s="208"/>
      <c r="AJ157" s="208"/>
      <c r="AK157" s="208"/>
      <c r="AL157" s="208"/>
      <c r="AM157" s="208"/>
      <c r="AN157" s="208"/>
      <c r="AO157" s="208"/>
      <c r="AP157" s="208"/>
      <c r="AQ157" s="208"/>
      <c r="AR157" s="208"/>
      <c r="AS157" s="208"/>
      <c r="AT157" s="208"/>
      <c r="AU157" s="208"/>
      <c r="AV157" s="208"/>
      <c r="AW157" s="208"/>
      <c r="AX157" s="208"/>
      <c r="AY157" s="208"/>
      <c r="AZ157" s="208"/>
      <c r="BA157" s="208"/>
      <c r="BB157" s="208"/>
      <c r="BC157" s="208"/>
      <c r="BD157" s="208"/>
      <c r="BE157" s="208"/>
      <c r="BF157" s="208"/>
      <c r="BG157" s="208"/>
      <c r="BH157" s="208"/>
    </row>
    <row r="158" spans="1:60" outlineLevel="1" x14ac:dyDescent="0.2">
      <c r="A158" s="215"/>
      <c r="B158" s="216"/>
      <c r="C158" s="244" t="s">
        <v>356</v>
      </c>
      <c r="D158" s="218"/>
      <c r="E158" s="219">
        <v>320</v>
      </c>
      <c r="F158" s="217"/>
      <c r="G158" s="217"/>
      <c r="H158" s="217"/>
      <c r="I158" s="217"/>
      <c r="J158" s="217"/>
      <c r="K158" s="217"/>
      <c r="L158" s="217"/>
      <c r="M158" s="217"/>
      <c r="N158" s="217"/>
      <c r="O158" s="217"/>
      <c r="P158" s="217"/>
      <c r="Q158" s="217"/>
      <c r="R158" s="217"/>
      <c r="S158" s="217"/>
      <c r="T158" s="217"/>
      <c r="U158" s="217"/>
      <c r="V158" s="217"/>
      <c r="W158" s="217"/>
      <c r="X158" s="208"/>
      <c r="Y158" s="208"/>
      <c r="Z158" s="208"/>
      <c r="AA158" s="208"/>
      <c r="AB158" s="208"/>
      <c r="AC158" s="208"/>
      <c r="AD158" s="208"/>
      <c r="AE158" s="208"/>
      <c r="AF158" s="208"/>
      <c r="AG158" s="208" t="s">
        <v>119</v>
      </c>
      <c r="AH158" s="208">
        <v>0</v>
      </c>
      <c r="AI158" s="208"/>
      <c r="AJ158" s="208"/>
      <c r="AK158" s="208"/>
      <c r="AL158" s="208"/>
      <c r="AM158" s="208"/>
      <c r="AN158" s="208"/>
      <c r="AO158" s="208"/>
      <c r="AP158" s="208"/>
      <c r="AQ158" s="208"/>
      <c r="AR158" s="208"/>
      <c r="AS158" s="208"/>
      <c r="AT158" s="208"/>
      <c r="AU158" s="208"/>
      <c r="AV158" s="208"/>
      <c r="AW158" s="208"/>
      <c r="AX158" s="208"/>
      <c r="AY158" s="208"/>
      <c r="AZ158" s="208"/>
      <c r="BA158" s="208"/>
      <c r="BB158" s="208"/>
      <c r="BC158" s="208"/>
      <c r="BD158" s="208"/>
      <c r="BE158" s="208"/>
      <c r="BF158" s="208"/>
      <c r="BG158" s="208"/>
      <c r="BH158" s="208"/>
    </row>
    <row r="159" spans="1:60" x14ac:dyDescent="0.2">
      <c r="A159" s="221" t="s">
        <v>111</v>
      </c>
      <c r="B159" s="222" t="s">
        <v>76</v>
      </c>
      <c r="C159" s="242" t="s">
        <v>77</v>
      </c>
      <c r="D159" s="223"/>
      <c r="E159" s="224"/>
      <c r="F159" s="225"/>
      <c r="G159" s="225">
        <f>SUMIF(AG160:AG161,"&lt;&gt;NOR",G160:G161)</f>
        <v>0</v>
      </c>
      <c r="H159" s="225"/>
      <c r="I159" s="225">
        <f>SUM(I160:I161)</f>
        <v>0</v>
      </c>
      <c r="J159" s="225"/>
      <c r="K159" s="225">
        <f>SUM(K160:K161)</f>
        <v>0</v>
      </c>
      <c r="L159" s="225"/>
      <c r="M159" s="225">
        <f>SUM(M160:M161)</f>
        <v>0</v>
      </c>
      <c r="N159" s="225"/>
      <c r="O159" s="225">
        <f>SUM(O160:O161)</f>
        <v>0</v>
      </c>
      <c r="P159" s="225"/>
      <c r="Q159" s="225">
        <f>SUM(Q160:Q161)</f>
        <v>0</v>
      </c>
      <c r="R159" s="225"/>
      <c r="S159" s="225"/>
      <c r="T159" s="226"/>
      <c r="U159" s="220"/>
      <c r="V159" s="220">
        <f>SUM(V160:V161)</f>
        <v>225</v>
      </c>
      <c r="W159" s="220"/>
      <c r="AG159" t="s">
        <v>112</v>
      </c>
    </row>
    <row r="160" spans="1:60" ht="22.5" outlineLevel="1" x14ac:dyDescent="0.2">
      <c r="A160" s="227">
        <v>70</v>
      </c>
      <c r="B160" s="228" t="s">
        <v>360</v>
      </c>
      <c r="C160" s="243" t="s">
        <v>361</v>
      </c>
      <c r="D160" s="229" t="s">
        <v>244</v>
      </c>
      <c r="E160" s="230">
        <v>1063.8290400000001</v>
      </c>
      <c r="F160" s="231"/>
      <c r="G160" s="232">
        <f>ROUND(E160*F160,2)</f>
        <v>0</v>
      </c>
      <c r="H160" s="231"/>
      <c r="I160" s="232">
        <f>ROUND(E160*H160,2)</f>
        <v>0</v>
      </c>
      <c r="J160" s="231"/>
      <c r="K160" s="232">
        <f>ROUND(E160*J160,2)</f>
        <v>0</v>
      </c>
      <c r="L160" s="232">
        <v>21</v>
      </c>
      <c r="M160" s="232">
        <f>G160*(1+L160/100)</f>
        <v>0</v>
      </c>
      <c r="N160" s="232">
        <v>0</v>
      </c>
      <c r="O160" s="232">
        <f>ROUND(E160*N160,2)</f>
        <v>0</v>
      </c>
      <c r="P160" s="232">
        <v>0</v>
      </c>
      <c r="Q160" s="232">
        <f>ROUND(E160*P160,2)</f>
        <v>0</v>
      </c>
      <c r="R160" s="232" t="s">
        <v>252</v>
      </c>
      <c r="S160" s="232" t="s">
        <v>116</v>
      </c>
      <c r="T160" s="233" t="s">
        <v>116</v>
      </c>
      <c r="U160" s="217">
        <v>0.21149999999999999</v>
      </c>
      <c r="V160" s="217">
        <f>ROUND(E160*U160,2)</f>
        <v>225</v>
      </c>
      <c r="W160" s="217"/>
      <c r="X160" s="208"/>
      <c r="Y160" s="208"/>
      <c r="Z160" s="208"/>
      <c r="AA160" s="208"/>
      <c r="AB160" s="208"/>
      <c r="AC160" s="208"/>
      <c r="AD160" s="208"/>
      <c r="AE160" s="208"/>
      <c r="AF160" s="208"/>
      <c r="AG160" s="208" t="s">
        <v>362</v>
      </c>
      <c r="AH160" s="208"/>
      <c r="AI160" s="208"/>
      <c r="AJ160" s="208"/>
      <c r="AK160" s="208"/>
      <c r="AL160" s="208"/>
      <c r="AM160" s="208"/>
      <c r="AN160" s="208"/>
      <c r="AO160" s="208"/>
      <c r="AP160" s="208"/>
      <c r="AQ160" s="208"/>
      <c r="AR160" s="208"/>
      <c r="AS160" s="208"/>
      <c r="AT160" s="208"/>
      <c r="AU160" s="208"/>
      <c r="AV160" s="208"/>
      <c r="AW160" s="208"/>
      <c r="AX160" s="208"/>
      <c r="AY160" s="208"/>
      <c r="AZ160" s="208"/>
      <c r="BA160" s="208"/>
      <c r="BB160" s="208"/>
      <c r="BC160" s="208"/>
      <c r="BD160" s="208"/>
      <c r="BE160" s="208"/>
      <c r="BF160" s="208"/>
      <c r="BG160" s="208"/>
      <c r="BH160" s="208"/>
    </row>
    <row r="161" spans="1:60" outlineLevel="1" x14ac:dyDescent="0.2">
      <c r="A161" s="215"/>
      <c r="B161" s="216"/>
      <c r="C161" s="252" t="s">
        <v>363</v>
      </c>
      <c r="D161" s="250"/>
      <c r="E161" s="250"/>
      <c r="F161" s="250"/>
      <c r="G161" s="250"/>
      <c r="H161" s="217"/>
      <c r="I161" s="217"/>
      <c r="J161" s="217"/>
      <c r="K161" s="217"/>
      <c r="L161" s="217"/>
      <c r="M161" s="217"/>
      <c r="N161" s="217"/>
      <c r="O161" s="217"/>
      <c r="P161" s="217"/>
      <c r="Q161" s="217"/>
      <c r="R161" s="217"/>
      <c r="S161" s="217"/>
      <c r="T161" s="217"/>
      <c r="U161" s="217"/>
      <c r="V161" s="217"/>
      <c r="W161" s="217"/>
      <c r="X161" s="208"/>
      <c r="Y161" s="208"/>
      <c r="Z161" s="208"/>
      <c r="AA161" s="208"/>
      <c r="AB161" s="208"/>
      <c r="AC161" s="208"/>
      <c r="AD161" s="208"/>
      <c r="AE161" s="208"/>
      <c r="AF161" s="208"/>
      <c r="AG161" s="208" t="s">
        <v>160</v>
      </c>
      <c r="AH161" s="208"/>
      <c r="AI161" s="208"/>
      <c r="AJ161" s="208"/>
      <c r="AK161" s="208"/>
      <c r="AL161" s="208"/>
      <c r="AM161" s="208"/>
      <c r="AN161" s="208"/>
      <c r="AO161" s="208"/>
      <c r="AP161" s="208"/>
      <c r="AQ161" s="208"/>
      <c r="AR161" s="208"/>
      <c r="AS161" s="208"/>
      <c r="AT161" s="208"/>
      <c r="AU161" s="208"/>
      <c r="AV161" s="208"/>
      <c r="AW161" s="208"/>
      <c r="AX161" s="208"/>
      <c r="AY161" s="208"/>
      <c r="AZ161" s="208"/>
      <c r="BA161" s="208"/>
      <c r="BB161" s="208"/>
      <c r="BC161" s="208"/>
      <c r="BD161" s="208"/>
      <c r="BE161" s="208"/>
      <c r="BF161" s="208"/>
      <c r="BG161" s="208"/>
      <c r="BH161" s="208"/>
    </row>
    <row r="162" spans="1:60" x14ac:dyDescent="0.2">
      <c r="A162" s="221" t="s">
        <v>111</v>
      </c>
      <c r="B162" s="222" t="s">
        <v>80</v>
      </c>
      <c r="C162" s="242" t="s">
        <v>81</v>
      </c>
      <c r="D162" s="223"/>
      <c r="E162" s="224"/>
      <c r="F162" s="225"/>
      <c r="G162" s="225">
        <f>SUMIF(AG163:AG175,"&lt;&gt;NOR",G163:G175)</f>
        <v>0</v>
      </c>
      <c r="H162" s="225"/>
      <c r="I162" s="225">
        <f>SUM(I163:I175)</f>
        <v>0</v>
      </c>
      <c r="J162" s="225"/>
      <c r="K162" s="225">
        <f>SUM(K163:K175)</f>
        <v>0</v>
      </c>
      <c r="L162" s="225"/>
      <c r="M162" s="225">
        <f>SUM(M163:M175)</f>
        <v>0</v>
      </c>
      <c r="N162" s="225"/>
      <c r="O162" s="225">
        <f>SUM(O163:O175)</f>
        <v>0</v>
      </c>
      <c r="P162" s="225"/>
      <c r="Q162" s="225">
        <f>SUM(Q163:Q175)</f>
        <v>0</v>
      </c>
      <c r="R162" s="225"/>
      <c r="S162" s="225"/>
      <c r="T162" s="226"/>
      <c r="U162" s="220"/>
      <c r="V162" s="220">
        <f>SUM(V163:V175)</f>
        <v>16.63</v>
      </c>
      <c r="W162" s="220"/>
      <c r="AG162" t="s">
        <v>112</v>
      </c>
    </row>
    <row r="163" spans="1:60" outlineLevel="1" x14ac:dyDescent="0.2">
      <c r="A163" s="227">
        <v>71</v>
      </c>
      <c r="B163" s="228" t="s">
        <v>370</v>
      </c>
      <c r="C163" s="243" t="s">
        <v>371</v>
      </c>
      <c r="D163" s="229" t="s">
        <v>244</v>
      </c>
      <c r="E163" s="230">
        <v>110</v>
      </c>
      <c r="F163" s="231"/>
      <c r="G163" s="232">
        <f>ROUND(E163*F163,2)</f>
        <v>0</v>
      </c>
      <c r="H163" s="231"/>
      <c r="I163" s="232">
        <f>ROUND(E163*H163,2)</f>
        <v>0</v>
      </c>
      <c r="J163" s="231"/>
      <c r="K163" s="232">
        <f>ROUND(E163*J163,2)</f>
        <v>0</v>
      </c>
      <c r="L163" s="232">
        <v>21</v>
      </c>
      <c r="M163" s="232">
        <f>G163*(1+L163/100)</f>
        <v>0</v>
      </c>
      <c r="N163" s="232">
        <v>0</v>
      </c>
      <c r="O163" s="232">
        <f>ROUND(E163*N163,2)</f>
        <v>0</v>
      </c>
      <c r="P163" s="232">
        <v>0</v>
      </c>
      <c r="Q163" s="232">
        <f>ROUND(E163*P163,2)</f>
        <v>0</v>
      </c>
      <c r="R163" s="232" t="s">
        <v>372</v>
      </c>
      <c r="S163" s="232" t="s">
        <v>116</v>
      </c>
      <c r="T163" s="233" t="s">
        <v>116</v>
      </c>
      <c r="U163" s="217">
        <v>0</v>
      </c>
      <c r="V163" s="217">
        <f>ROUND(E163*U163,2)</f>
        <v>0</v>
      </c>
      <c r="W163" s="217"/>
      <c r="X163" s="208"/>
      <c r="Y163" s="208"/>
      <c r="Z163" s="208"/>
      <c r="AA163" s="208"/>
      <c r="AB163" s="208"/>
      <c r="AC163" s="208"/>
      <c r="AD163" s="208"/>
      <c r="AE163" s="208"/>
      <c r="AF163" s="208"/>
      <c r="AG163" s="208" t="s">
        <v>152</v>
      </c>
      <c r="AH163" s="208"/>
      <c r="AI163" s="208"/>
      <c r="AJ163" s="208"/>
      <c r="AK163" s="208"/>
      <c r="AL163" s="208"/>
      <c r="AM163" s="208"/>
      <c r="AN163" s="208"/>
      <c r="AO163" s="208"/>
      <c r="AP163" s="208"/>
      <c r="AQ163" s="208"/>
      <c r="AR163" s="208"/>
      <c r="AS163" s="208"/>
      <c r="AT163" s="208"/>
      <c r="AU163" s="208"/>
      <c r="AV163" s="208"/>
      <c r="AW163" s="208"/>
      <c r="AX163" s="208"/>
      <c r="AY163" s="208"/>
      <c r="AZ163" s="208"/>
      <c r="BA163" s="208"/>
      <c r="BB163" s="208"/>
      <c r="BC163" s="208"/>
      <c r="BD163" s="208"/>
      <c r="BE163" s="208"/>
      <c r="BF163" s="208"/>
      <c r="BG163" s="208"/>
      <c r="BH163" s="208"/>
    </row>
    <row r="164" spans="1:60" outlineLevel="1" x14ac:dyDescent="0.2">
      <c r="A164" s="215"/>
      <c r="B164" s="216"/>
      <c r="C164" s="244" t="s">
        <v>514</v>
      </c>
      <c r="D164" s="218"/>
      <c r="E164" s="219">
        <v>110</v>
      </c>
      <c r="F164" s="217"/>
      <c r="G164" s="217"/>
      <c r="H164" s="217"/>
      <c r="I164" s="217"/>
      <c r="J164" s="217"/>
      <c r="K164" s="217"/>
      <c r="L164" s="217"/>
      <c r="M164" s="217"/>
      <c r="N164" s="217"/>
      <c r="O164" s="217"/>
      <c r="P164" s="217"/>
      <c r="Q164" s="217"/>
      <c r="R164" s="217"/>
      <c r="S164" s="217"/>
      <c r="T164" s="217"/>
      <c r="U164" s="217"/>
      <c r="V164" s="217"/>
      <c r="W164" s="217"/>
      <c r="X164" s="208"/>
      <c r="Y164" s="208"/>
      <c r="Z164" s="208"/>
      <c r="AA164" s="208"/>
      <c r="AB164" s="208"/>
      <c r="AC164" s="208"/>
      <c r="AD164" s="208"/>
      <c r="AE164" s="208"/>
      <c r="AF164" s="208"/>
      <c r="AG164" s="208" t="s">
        <v>119</v>
      </c>
      <c r="AH164" s="208">
        <v>5</v>
      </c>
      <c r="AI164" s="208"/>
      <c r="AJ164" s="208"/>
      <c r="AK164" s="208"/>
      <c r="AL164" s="208"/>
      <c r="AM164" s="208"/>
      <c r="AN164" s="208"/>
      <c r="AO164" s="208"/>
      <c r="AP164" s="208"/>
      <c r="AQ164" s="208"/>
      <c r="AR164" s="208"/>
      <c r="AS164" s="208"/>
      <c r="AT164" s="208"/>
      <c r="AU164" s="208"/>
      <c r="AV164" s="208"/>
      <c r="AW164" s="208"/>
      <c r="AX164" s="208"/>
      <c r="AY164" s="208"/>
      <c r="AZ164" s="208"/>
      <c r="BA164" s="208"/>
      <c r="BB164" s="208"/>
      <c r="BC164" s="208"/>
      <c r="BD164" s="208"/>
      <c r="BE164" s="208"/>
      <c r="BF164" s="208"/>
      <c r="BG164" s="208"/>
      <c r="BH164" s="208"/>
    </row>
    <row r="165" spans="1:60" outlineLevel="1" x14ac:dyDescent="0.2">
      <c r="A165" s="227">
        <v>72</v>
      </c>
      <c r="B165" s="228" t="s">
        <v>374</v>
      </c>
      <c r="C165" s="243" t="s">
        <v>515</v>
      </c>
      <c r="D165" s="229" t="s">
        <v>244</v>
      </c>
      <c r="E165" s="230">
        <v>48.4</v>
      </c>
      <c r="F165" s="231"/>
      <c r="G165" s="232">
        <f>ROUND(E165*F165,2)</f>
        <v>0</v>
      </c>
      <c r="H165" s="231"/>
      <c r="I165" s="232">
        <f>ROUND(E165*H165,2)</f>
        <v>0</v>
      </c>
      <c r="J165" s="231"/>
      <c r="K165" s="232">
        <f>ROUND(E165*J165,2)</f>
        <v>0</v>
      </c>
      <c r="L165" s="232">
        <v>21</v>
      </c>
      <c r="M165" s="232">
        <f>G165*(1+L165/100)</f>
        <v>0</v>
      </c>
      <c r="N165" s="232">
        <v>0</v>
      </c>
      <c r="O165" s="232">
        <f>ROUND(E165*N165,2)</f>
        <v>0</v>
      </c>
      <c r="P165" s="232">
        <v>0</v>
      </c>
      <c r="Q165" s="232">
        <f>ROUND(E165*P165,2)</f>
        <v>0</v>
      </c>
      <c r="R165" s="232" t="s">
        <v>372</v>
      </c>
      <c r="S165" s="232" t="s">
        <v>116</v>
      </c>
      <c r="T165" s="233" t="s">
        <v>116</v>
      </c>
      <c r="U165" s="217">
        <v>0</v>
      </c>
      <c r="V165" s="217">
        <f>ROUND(E165*U165,2)</f>
        <v>0</v>
      </c>
      <c r="W165" s="217"/>
      <c r="X165" s="208"/>
      <c r="Y165" s="208"/>
      <c r="Z165" s="208"/>
      <c r="AA165" s="208"/>
      <c r="AB165" s="208"/>
      <c r="AC165" s="208"/>
      <c r="AD165" s="208"/>
      <c r="AE165" s="208"/>
      <c r="AF165" s="208"/>
      <c r="AG165" s="208" t="s">
        <v>152</v>
      </c>
      <c r="AH165" s="208"/>
      <c r="AI165" s="208"/>
      <c r="AJ165" s="208"/>
      <c r="AK165" s="208"/>
      <c r="AL165" s="208"/>
      <c r="AM165" s="208"/>
      <c r="AN165" s="208"/>
      <c r="AO165" s="208"/>
      <c r="AP165" s="208"/>
      <c r="AQ165" s="208"/>
      <c r="AR165" s="208"/>
      <c r="AS165" s="208"/>
      <c r="AT165" s="208"/>
      <c r="AU165" s="208"/>
      <c r="AV165" s="208"/>
      <c r="AW165" s="208"/>
      <c r="AX165" s="208"/>
      <c r="AY165" s="208"/>
      <c r="AZ165" s="208"/>
      <c r="BA165" s="208"/>
      <c r="BB165" s="208"/>
      <c r="BC165" s="208"/>
      <c r="BD165" s="208"/>
      <c r="BE165" s="208"/>
      <c r="BF165" s="208"/>
      <c r="BG165" s="208"/>
      <c r="BH165" s="208"/>
    </row>
    <row r="166" spans="1:60" outlineLevel="1" x14ac:dyDescent="0.2">
      <c r="A166" s="215"/>
      <c r="B166" s="216"/>
      <c r="C166" s="244" t="s">
        <v>516</v>
      </c>
      <c r="D166" s="218"/>
      <c r="E166" s="219">
        <v>26.4</v>
      </c>
      <c r="F166" s="217"/>
      <c r="G166" s="217"/>
      <c r="H166" s="217"/>
      <c r="I166" s="217"/>
      <c r="J166" s="217"/>
      <c r="K166" s="217"/>
      <c r="L166" s="217"/>
      <c r="M166" s="217"/>
      <c r="N166" s="217"/>
      <c r="O166" s="217"/>
      <c r="P166" s="217"/>
      <c r="Q166" s="217"/>
      <c r="R166" s="217"/>
      <c r="S166" s="217"/>
      <c r="T166" s="217"/>
      <c r="U166" s="217"/>
      <c r="V166" s="217"/>
      <c r="W166" s="217"/>
      <c r="X166" s="208"/>
      <c r="Y166" s="208"/>
      <c r="Z166" s="208"/>
      <c r="AA166" s="208"/>
      <c r="AB166" s="208"/>
      <c r="AC166" s="208"/>
      <c r="AD166" s="208"/>
      <c r="AE166" s="208"/>
      <c r="AF166" s="208"/>
      <c r="AG166" s="208" t="s">
        <v>119</v>
      </c>
      <c r="AH166" s="208">
        <v>5</v>
      </c>
      <c r="AI166" s="208"/>
      <c r="AJ166" s="208"/>
      <c r="AK166" s="208"/>
      <c r="AL166" s="208"/>
      <c r="AM166" s="208"/>
      <c r="AN166" s="208"/>
      <c r="AO166" s="208"/>
      <c r="AP166" s="208"/>
      <c r="AQ166" s="208"/>
      <c r="AR166" s="208"/>
      <c r="AS166" s="208"/>
      <c r="AT166" s="208"/>
      <c r="AU166" s="208"/>
      <c r="AV166" s="208"/>
      <c r="AW166" s="208"/>
      <c r="AX166" s="208"/>
      <c r="AY166" s="208"/>
      <c r="AZ166" s="208"/>
      <c r="BA166" s="208"/>
      <c r="BB166" s="208"/>
      <c r="BC166" s="208"/>
      <c r="BD166" s="208"/>
      <c r="BE166" s="208"/>
      <c r="BF166" s="208"/>
      <c r="BG166" s="208"/>
      <c r="BH166" s="208"/>
    </row>
    <row r="167" spans="1:60" outlineLevel="1" x14ac:dyDescent="0.2">
      <c r="A167" s="215"/>
      <c r="B167" s="216"/>
      <c r="C167" s="244" t="s">
        <v>517</v>
      </c>
      <c r="D167" s="218"/>
      <c r="E167" s="219">
        <v>22</v>
      </c>
      <c r="F167" s="217"/>
      <c r="G167" s="217"/>
      <c r="H167" s="217"/>
      <c r="I167" s="217"/>
      <c r="J167" s="217"/>
      <c r="K167" s="217"/>
      <c r="L167" s="217"/>
      <c r="M167" s="217"/>
      <c r="N167" s="217"/>
      <c r="O167" s="217"/>
      <c r="P167" s="217"/>
      <c r="Q167" s="217"/>
      <c r="R167" s="217"/>
      <c r="S167" s="217"/>
      <c r="T167" s="217"/>
      <c r="U167" s="217"/>
      <c r="V167" s="217"/>
      <c r="W167" s="217"/>
      <c r="X167" s="208"/>
      <c r="Y167" s="208"/>
      <c r="Z167" s="208"/>
      <c r="AA167" s="208"/>
      <c r="AB167" s="208"/>
      <c r="AC167" s="208"/>
      <c r="AD167" s="208"/>
      <c r="AE167" s="208"/>
      <c r="AF167" s="208"/>
      <c r="AG167" s="208" t="s">
        <v>119</v>
      </c>
      <c r="AH167" s="208">
        <v>5</v>
      </c>
      <c r="AI167" s="208"/>
      <c r="AJ167" s="208"/>
      <c r="AK167" s="208"/>
      <c r="AL167" s="208"/>
      <c r="AM167" s="208"/>
      <c r="AN167" s="208"/>
      <c r="AO167" s="208"/>
      <c r="AP167" s="208"/>
      <c r="AQ167" s="208"/>
      <c r="AR167" s="208"/>
      <c r="AS167" s="208"/>
      <c r="AT167" s="208"/>
      <c r="AU167" s="208"/>
      <c r="AV167" s="208"/>
      <c r="AW167" s="208"/>
      <c r="AX167" s="208"/>
      <c r="AY167" s="208"/>
      <c r="AZ167" s="208"/>
      <c r="BA167" s="208"/>
      <c r="BB167" s="208"/>
      <c r="BC167" s="208"/>
      <c r="BD167" s="208"/>
      <c r="BE167" s="208"/>
      <c r="BF167" s="208"/>
      <c r="BG167" s="208"/>
      <c r="BH167" s="208"/>
    </row>
    <row r="168" spans="1:60" ht="33.75" outlineLevel="1" x14ac:dyDescent="0.2">
      <c r="A168" s="227">
        <v>73</v>
      </c>
      <c r="B168" s="228" t="s">
        <v>378</v>
      </c>
      <c r="C168" s="243" t="s">
        <v>379</v>
      </c>
      <c r="D168" s="229" t="s">
        <v>244</v>
      </c>
      <c r="E168" s="230">
        <v>158.4</v>
      </c>
      <c r="F168" s="231"/>
      <c r="G168" s="232">
        <f>ROUND(E168*F168,2)</f>
        <v>0</v>
      </c>
      <c r="H168" s="231"/>
      <c r="I168" s="232">
        <f>ROUND(E168*H168,2)</f>
        <v>0</v>
      </c>
      <c r="J168" s="231"/>
      <c r="K168" s="232">
        <f>ROUND(E168*J168,2)</f>
        <v>0</v>
      </c>
      <c r="L168" s="232">
        <v>21</v>
      </c>
      <c r="M168" s="232">
        <f>G168*(1+L168/100)</f>
        <v>0</v>
      </c>
      <c r="N168" s="232">
        <v>0</v>
      </c>
      <c r="O168" s="232">
        <f>ROUND(E168*N168,2)</f>
        <v>0</v>
      </c>
      <c r="P168" s="232">
        <v>0</v>
      </c>
      <c r="Q168" s="232">
        <f>ROUND(E168*P168,2)</f>
        <v>0</v>
      </c>
      <c r="R168" s="232" t="s">
        <v>380</v>
      </c>
      <c r="S168" s="232" t="s">
        <v>116</v>
      </c>
      <c r="T168" s="233" t="s">
        <v>116</v>
      </c>
      <c r="U168" s="217">
        <v>0</v>
      </c>
      <c r="V168" s="217">
        <f>ROUND(E168*U168,2)</f>
        <v>0</v>
      </c>
      <c r="W168" s="217"/>
      <c r="X168" s="208"/>
      <c r="Y168" s="208"/>
      <c r="Z168" s="208"/>
      <c r="AA168" s="208"/>
      <c r="AB168" s="208"/>
      <c r="AC168" s="208"/>
      <c r="AD168" s="208"/>
      <c r="AE168" s="208"/>
      <c r="AF168" s="208"/>
      <c r="AG168" s="208" t="s">
        <v>381</v>
      </c>
      <c r="AH168" s="208"/>
      <c r="AI168" s="208"/>
      <c r="AJ168" s="208"/>
      <c r="AK168" s="208"/>
      <c r="AL168" s="208"/>
      <c r="AM168" s="208"/>
      <c r="AN168" s="208"/>
      <c r="AO168" s="208"/>
      <c r="AP168" s="208"/>
      <c r="AQ168" s="208"/>
      <c r="AR168" s="208"/>
      <c r="AS168" s="208"/>
      <c r="AT168" s="208"/>
      <c r="AU168" s="208"/>
      <c r="AV168" s="208"/>
      <c r="AW168" s="208"/>
      <c r="AX168" s="208"/>
      <c r="AY168" s="208"/>
      <c r="AZ168" s="208"/>
      <c r="BA168" s="208"/>
      <c r="BB168" s="208"/>
      <c r="BC168" s="208"/>
      <c r="BD168" s="208"/>
      <c r="BE168" s="208"/>
      <c r="BF168" s="208"/>
      <c r="BG168" s="208"/>
      <c r="BH168" s="208"/>
    </row>
    <row r="169" spans="1:60" outlineLevel="1" x14ac:dyDescent="0.2">
      <c r="A169" s="215"/>
      <c r="B169" s="216"/>
      <c r="C169" s="252" t="s">
        <v>382</v>
      </c>
      <c r="D169" s="250"/>
      <c r="E169" s="250"/>
      <c r="F169" s="250"/>
      <c r="G169" s="250"/>
      <c r="H169" s="217"/>
      <c r="I169" s="217"/>
      <c r="J169" s="217"/>
      <c r="K169" s="217"/>
      <c r="L169" s="217"/>
      <c r="M169" s="217"/>
      <c r="N169" s="217"/>
      <c r="O169" s="217"/>
      <c r="P169" s="217"/>
      <c r="Q169" s="217"/>
      <c r="R169" s="217"/>
      <c r="S169" s="217"/>
      <c r="T169" s="217"/>
      <c r="U169" s="217"/>
      <c r="V169" s="217"/>
      <c r="W169" s="217"/>
      <c r="X169" s="208"/>
      <c r="Y169" s="208"/>
      <c r="Z169" s="208"/>
      <c r="AA169" s="208"/>
      <c r="AB169" s="208"/>
      <c r="AC169" s="208"/>
      <c r="AD169" s="208"/>
      <c r="AE169" s="208"/>
      <c r="AF169" s="208"/>
      <c r="AG169" s="208" t="s">
        <v>160</v>
      </c>
      <c r="AH169" s="208"/>
      <c r="AI169" s="208"/>
      <c r="AJ169" s="208"/>
      <c r="AK169" s="208"/>
      <c r="AL169" s="208"/>
      <c r="AM169" s="208"/>
      <c r="AN169" s="208"/>
      <c r="AO169" s="208"/>
      <c r="AP169" s="208"/>
      <c r="AQ169" s="208"/>
      <c r="AR169" s="208"/>
      <c r="AS169" s="208"/>
      <c r="AT169" s="208"/>
      <c r="AU169" s="208"/>
      <c r="AV169" s="208"/>
      <c r="AW169" s="208"/>
      <c r="AX169" s="208"/>
      <c r="AY169" s="208"/>
      <c r="AZ169" s="208"/>
      <c r="BA169" s="208"/>
      <c r="BB169" s="208"/>
      <c r="BC169" s="208"/>
      <c r="BD169" s="208"/>
      <c r="BE169" s="208"/>
      <c r="BF169" s="208"/>
      <c r="BG169" s="208"/>
      <c r="BH169" s="208"/>
    </row>
    <row r="170" spans="1:60" ht="33.75" outlineLevel="1" x14ac:dyDescent="0.2">
      <c r="A170" s="227">
        <v>74</v>
      </c>
      <c r="B170" s="228" t="s">
        <v>383</v>
      </c>
      <c r="C170" s="243" t="s">
        <v>384</v>
      </c>
      <c r="D170" s="229" t="s">
        <v>244</v>
      </c>
      <c r="E170" s="230">
        <v>7128</v>
      </c>
      <c r="F170" s="231"/>
      <c r="G170" s="232">
        <f>ROUND(E170*F170,2)</f>
        <v>0</v>
      </c>
      <c r="H170" s="231"/>
      <c r="I170" s="232">
        <f>ROUND(E170*H170,2)</f>
        <v>0</v>
      </c>
      <c r="J170" s="231"/>
      <c r="K170" s="232">
        <f>ROUND(E170*J170,2)</f>
        <v>0</v>
      </c>
      <c r="L170" s="232">
        <v>21</v>
      </c>
      <c r="M170" s="232">
        <f>G170*(1+L170/100)</f>
        <v>0</v>
      </c>
      <c r="N170" s="232">
        <v>0</v>
      </c>
      <c r="O170" s="232">
        <f>ROUND(E170*N170,2)</f>
        <v>0</v>
      </c>
      <c r="P170" s="232">
        <v>0</v>
      </c>
      <c r="Q170" s="232">
        <f>ROUND(E170*P170,2)</f>
        <v>0</v>
      </c>
      <c r="R170" s="232" t="s">
        <v>380</v>
      </c>
      <c r="S170" s="232" t="s">
        <v>116</v>
      </c>
      <c r="T170" s="233" t="s">
        <v>116</v>
      </c>
      <c r="U170" s="217">
        <v>0</v>
      </c>
      <c r="V170" s="217">
        <f>ROUND(E170*U170,2)</f>
        <v>0</v>
      </c>
      <c r="W170" s="217"/>
      <c r="X170" s="208"/>
      <c r="Y170" s="208"/>
      <c r="Z170" s="208"/>
      <c r="AA170" s="208"/>
      <c r="AB170" s="208"/>
      <c r="AC170" s="208"/>
      <c r="AD170" s="208"/>
      <c r="AE170" s="208"/>
      <c r="AF170" s="208"/>
      <c r="AG170" s="208" t="s">
        <v>381</v>
      </c>
      <c r="AH170" s="208"/>
      <c r="AI170" s="208"/>
      <c r="AJ170" s="208"/>
      <c r="AK170" s="208"/>
      <c r="AL170" s="208"/>
      <c r="AM170" s="208"/>
      <c r="AN170" s="208"/>
      <c r="AO170" s="208"/>
      <c r="AP170" s="208"/>
      <c r="AQ170" s="208"/>
      <c r="AR170" s="208"/>
      <c r="AS170" s="208"/>
      <c r="AT170" s="208"/>
      <c r="AU170" s="208"/>
      <c r="AV170" s="208"/>
      <c r="AW170" s="208"/>
      <c r="AX170" s="208"/>
      <c r="AY170" s="208"/>
      <c r="AZ170" s="208"/>
      <c r="BA170" s="208"/>
      <c r="BB170" s="208"/>
      <c r="BC170" s="208"/>
      <c r="BD170" s="208"/>
      <c r="BE170" s="208"/>
      <c r="BF170" s="208"/>
      <c r="BG170" s="208"/>
      <c r="BH170" s="208"/>
    </row>
    <row r="171" spans="1:60" outlineLevel="1" x14ac:dyDescent="0.2">
      <c r="A171" s="215"/>
      <c r="B171" s="216"/>
      <c r="C171" s="252" t="s">
        <v>382</v>
      </c>
      <c r="D171" s="250"/>
      <c r="E171" s="250"/>
      <c r="F171" s="250"/>
      <c r="G171" s="250"/>
      <c r="H171" s="217"/>
      <c r="I171" s="217"/>
      <c r="J171" s="217"/>
      <c r="K171" s="217"/>
      <c r="L171" s="217"/>
      <c r="M171" s="217"/>
      <c r="N171" s="217"/>
      <c r="O171" s="217"/>
      <c r="P171" s="217"/>
      <c r="Q171" s="217"/>
      <c r="R171" s="217"/>
      <c r="S171" s="217"/>
      <c r="T171" s="217"/>
      <c r="U171" s="217"/>
      <c r="V171" s="217"/>
      <c r="W171" s="217"/>
      <c r="X171" s="208"/>
      <c r="Y171" s="208"/>
      <c r="Z171" s="208"/>
      <c r="AA171" s="208"/>
      <c r="AB171" s="208"/>
      <c r="AC171" s="208"/>
      <c r="AD171" s="208"/>
      <c r="AE171" s="208"/>
      <c r="AF171" s="208"/>
      <c r="AG171" s="208" t="s">
        <v>160</v>
      </c>
      <c r="AH171" s="208"/>
      <c r="AI171" s="208"/>
      <c r="AJ171" s="208"/>
      <c r="AK171" s="208"/>
      <c r="AL171" s="208"/>
      <c r="AM171" s="208"/>
      <c r="AN171" s="208"/>
      <c r="AO171" s="208"/>
      <c r="AP171" s="208"/>
      <c r="AQ171" s="208"/>
      <c r="AR171" s="208"/>
      <c r="AS171" s="208"/>
      <c r="AT171" s="208"/>
      <c r="AU171" s="208"/>
      <c r="AV171" s="208"/>
      <c r="AW171" s="208"/>
      <c r="AX171" s="208"/>
      <c r="AY171" s="208"/>
      <c r="AZ171" s="208"/>
      <c r="BA171" s="208"/>
      <c r="BB171" s="208"/>
      <c r="BC171" s="208"/>
      <c r="BD171" s="208"/>
      <c r="BE171" s="208"/>
      <c r="BF171" s="208"/>
      <c r="BG171" s="208"/>
      <c r="BH171" s="208"/>
    </row>
    <row r="172" spans="1:60" outlineLevel="1" x14ac:dyDescent="0.2">
      <c r="A172" s="227">
        <v>75</v>
      </c>
      <c r="B172" s="228" t="s">
        <v>385</v>
      </c>
      <c r="C172" s="243" t="s">
        <v>386</v>
      </c>
      <c r="D172" s="229" t="s">
        <v>244</v>
      </c>
      <c r="E172" s="230">
        <v>158.4</v>
      </c>
      <c r="F172" s="231"/>
      <c r="G172" s="232">
        <f>ROUND(E172*F172,2)</f>
        <v>0</v>
      </c>
      <c r="H172" s="231"/>
      <c r="I172" s="232">
        <f>ROUND(E172*H172,2)</f>
        <v>0</v>
      </c>
      <c r="J172" s="231"/>
      <c r="K172" s="232">
        <f>ROUND(E172*J172,2)</f>
        <v>0</v>
      </c>
      <c r="L172" s="232">
        <v>21</v>
      </c>
      <c r="M172" s="232">
        <f>G172*(1+L172/100)</f>
        <v>0</v>
      </c>
      <c r="N172" s="232">
        <v>0</v>
      </c>
      <c r="O172" s="232">
        <f>ROUND(E172*N172,2)</f>
        <v>0</v>
      </c>
      <c r="P172" s="232">
        <v>0</v>
      </c>
      <c r="Q172" s="232">
        <f>ROUND(E172*P172,2)</f>
        <v>0</v>
      </c>
      <c r="R172" s="232" t="s">
        <v>151</v>
      </c>
      <c r="S172" s="232" t="s">
        <v>116</v>
      </c>
      <c r="T172" s="233" t="s">
        <v>116</v>
      </c>
      <c r="U172" s="217">
        <v>9.9000000000000005E-2</v>
      </c>
      <c r="V172" s="217">
        <f>ROUND(E172*U172,2)</f>
        <v>15.68</v>
      </c>
      <c r="W172" s="217"/>
      <c r="X172" s="208"/>
      <c r="Y172" s="208"/>
      <c r="Z172" s="208"/>
      <c r="AA172" s="208"/>
      <c r="AB172" s="208"/>
      <c r="AC172" s="208"/>
      <c r="AD172" s="208"/>
      <c r="AE172" s="208"/>
      <c r="AF172" s="208"/>
      <c r="AG172" s="208" t="s">
        <v>381</v>
      </c>
      <c r="AH172" s="208"/>
      <c r="AI172" s="208"/>
      <c r="AJ172" s="208"/>
      <c r="AK172" s="208"/>
      <c r="AL172" s="208"/>
      <c r="AM172" s="208"/>
      <c r="AN172" s="208"/>
      <c r="AO172" s="208"/>
      <c r="AP172" s="208"/>
      <c r="AQ172" s="208"/>
      <c r="AR172" s="208"/>
      <c r="AS172" s="208"/>
      <c r="AT172" s="208"/>
      <c r="AU172" s="208"/>
      <c r="AV172" s="208"/>
      <c r="AW172" s="208"/>
      <c r="AX172" s="208"/>
      <c r="AY172" s="208"/>
      <c r="AZ172" s="208"/>
      <c r="BA172" s="208"/>
      <c r="BB172" s="208"/>
      <c r="BC172" s="208"/>
      <c r="BD172" s="208"/>
      <c r="BE172" s="208"/>
      <c r="BF172" s="208"/>
      <c r="BG172" s="208"/>
      <c r="BH172" s="208"/>
    </row>
    <row r="173" spans="1:60" outlineLevel="1" x14ac:dyDescent="0.2">
      <c r="A173" s="215"/>
      <c r="B173" s="216"/>
      <c r="C173" s="252" t="s">
        <v>387</v>
      </c>
      <c r="D173" s="250"/>
      <c r="E173" s="250"/>
      <c r="F173" s="250"/>
      <c r="G173" s="250"/>
      <c r="H173" s="217"/>
      <c r="I173" s="217"/>
      <c r="J173" s="217"/>
      <c r="K173" s="217"/>
      <c r="L173" s="217"/>
      <c r="M173" s="217"/>
      <c r="N173" s="217"/>
      <c r="O173" s="217"/>
      <c r="P173" s="217"/>
      <c r="Q173" s="217"/>
      <c r="R173" s="217"/>
      <c r="S173" s="217"/>
      <c r="T173" s="217"/>
      <c r="U173" s="217"/>
      <c r="V173" s="217"/>
      <c r="W173" s="217"/>
      <c r="X173" s="208"/>
      <c r="Y173" s="208"/>
      <c r="Z173" s="208"/>
      <c r="AA173" s="208"/>
      <c r="AB173" s="208"/>
      <c r="AC173" s="208"/>
      <c r="AD173" s="208"/>
      <c r="AE173" s="208"/>
      <c r="AF173" s="208"/>
      <c r="AG173" s="208" t="s">
        <v>160</v>
      </c>
      <c r="AH173" s="208"/>
      <c r="AI173" s="208"/>
      <c r="AJ173" s="208"/>
      <c r="AK173" s="208"/>
      <c r="AL173" s="208"/>
      <c r="AM173" s="208"/>
      <c r="AN173" s="208"/>
      <c r="AO173" s="208"/>
      <c r="AP173" s="208"/>
      <c r="AQ173" s="208"/>
      <c r="AR173" s="208"/>
      <c r="AS173" s="208"/>
      <c r="AT173" s="208"/>
      <c r="AU173" s="208"/>
      <c r="AV173" s="208"/>
      <c r="AW173" s="208"/>
      <c r="AX173" s="208"/>
      <c r="AY173" s="208"/>
      <c r="AZ173" s="208"/>
      <c r="BA173" s="208"/>
      <c r="BB173" s="208"/>
      <c r="BC173" s="208"/>
      <c r="BD173" s="208"/>
      <c r="BE173" s="208"/>
      <c r="BF173" s="208"/>
      <c r="BG173" s="208"/>
      <c r="BH173" s="208"/>
    </row>
    <row r="174" spans="1:60" outlineLevel="1" x14ac:dyDescent="0.2">
      <c r="A174" s="227">
        <v>76</v>
      </c>
      <c r="B174" s="228" t="s">
        <v>388</v>
      </c>
      <c r="C174" s="243" t="s">
        <v>389</v>
      </c>
      <c r="D174" s="229" t="s">
        <v>244</v>
      </c>
      <c r="E174" s="230">
        <v>158.4</v>
      </c>
      <c r="F174" s="231"/>
      <c r="G174" s="232">
        <f>ROUND(E174*F174,2)</f>
        <v>0</v>
      </c>
      <c r="H174" s="231"/>
      <c r="I174" s="232">
        <f>ROUND(E174*H174,2)</f>
        <v>0</v>
      </c>
      <c r="J174" s="231"/>
      <c r="K174" s="232">
        <f>ROUND(E174*J174,2)</f>
        <v>0</v>
      </c>
      <c r="L174" s="232">
        <v>21</v>
      </c>
      <c r="M174" s="232">
        <f>G174*(1+L174/100)</f>
        <v>0</v>
      </c>
      <c r="N174" s="232">
        <v>0</v>
      </c>
      <c r="O174" s="232">
        <f>ROUND(E174*N174,2)</f>
        <v>0</v>
      </c>
      <c r="P174" s="232">
        <v>0</v>
      </c>
      <c r="Q174" s="232">
        <f>ROUND(E174*P174,2)</f>
        <v>0</v>
      </c>
      <c r="R174" s="232" t="s">
        <v>390</v>
      </c>
      <c r="S174" s="232" t="s">
        <v>116</v>
      </c>
      <c r="T174" s="233" t="s">
        <v>116</v>
      </c>
      <c r="U174" s="217">
        <v>6.0000000000000001E-3</v>
      </c>
      <c r="V174" s="217">
        <f>ROUND(E174*U174,2)</f>
        <v>0.95</v>
      </c>
      <c r="W174" s="217"/>
      <c r="X174" s="208"/>
      <c r="Y174" s="208"/>
      <c r="Z174" s="208"/>
      <c r="AA174" s="208"/>
      <c r="AB174" s="208"/>
      <c r="AC174" s="208"/>
      <c r="AD174" s="208"/>
      <c r="AE174" s="208"/>
      <c r="AF174" s="208"/>
      <c r="AG174" s="208" t="s">
        <v>381</v>
      </c>
      <c r="AH174" s="208"/>
      <c r="AI174" s="208"/>
      <c r="AJ174" s="208"/>
      <c r="AK174" s="208"/>
      <c r="AL174" s="208"/>
      <c r="AM174" s="208"/>
      <c r="AN174" s="208"/>
      <c r="AO174" s="208"/>
      <c r="AP174" s="208"/>
      <c r="AQ174" s="208"/>
      <c r="AR174" s="208"/>
      <c r="AS174" s="208"/>
      <c r="AT174" s="208"/>
      <c r="AU174" s="208"/>
      <c r="AV174" s="208"/>
      <c r="AW174" s="208"/>
      <c r="AX174" s="208"/>
      <c r="AY174" s="208"/>
      <c r="AZ174" s="208"/>
      <c r="BA174" s="208"/>
      <c r="BB174" s="208"/>
      <c r="BC174" s="208"/>
      <c r="BD174" s="208"/>
      <c r="BE174" s="208"/>
      <c r="BF174" s="208"/>
      <c r="BG174" s="208"/>
      <c r="BH174" s="208"/>
    </row>
    <row r="175" spans="1:60" outlineLevel="1" x14ac:dyDescent="0.2">
      <c r="A175" s="215"/>
      <c r="B175" s="216"/>
      <c r="C175" s="252" t="s">
        <v>391</v>
      </c>
      <c r="D175" s="250"/>
      <c r="E175" s="250"/>
      <c r="F175" s="250"/>
      <c r="G175" s="250"/>
      <c r="H175" s="217"/>
      <c r="I175" s="217"/>
      <c r="J175" s="217"/>
      <c r="K175" s="217"/>
      <c r="L175" s="217"/>
      <c r="M175" s="217"/>
      <c r="N175" s="217"/>
      <c r="O175" s="217"/>
      <c r="P175" s="217"/>
      <c r="Q175" s="217"/>
      <c r="R175" s="217"/>
      <c r="S175" s="217"/>
      <c r="T175" s="217"/>
      <c r="U175" s="217"/>
      <c r="V175" s="217"/>
      <c r="W175" s="217"/>
      <c r="X175" s="208"/>
      <c r="Y175" s="208"/>
      <c r="Z175" s="208"/>
      <c r="AA175" s="208"/>
      <c r="AB175" s="208"/>
      <c r="AC175" s="208"/>
      <c r="AD175" s="208"/>
      <c r="AE175" s="208"/>
      <c r="AF175" s="208"/>
      <c r="AG175" s="208" t="s">
        <v>160</v>
      </c>
      <c r="AH175" s="208"/>
      <c r="AI175" s="208"/>
      <c r="AJ175" s="208"/>
      <c r="AK175" s="208"/>
      <c r="AL175" s="208"/>
      <c r="AM175" s="208"/>
      <c r="AN175" s="208"/>
      <c r="AO175" s="208"/>
      <c r="AP175" s="208"/>
      <c r="AQ175" s="208"/>
      <c r="AR175" s="208"/>
      <c r="AS175" s="208"/>
      <c r="AT175" s="208"/>
      <c r="AU175" s="208"/>
      <c r="AV175" s="208"/>
      <c r="AW175" s="208"/>
      <c r="AX175" s="208"/>
      <c r="AY175" s="208"/>
      <c r="AZ175" s="208"/>
      <c r="BA175" s="208"/>
      <c r="BB175" s="208"/>
      <c r="BC175" s="208"/>
      <c r="BD175" s="208"/>
      <c r="BE175" s="208"/>
      <c r="BF175" s="208"/>
      <c r="BG175" s="208"/>
      <c r="BH175" s="208"/>
    </row>
    <row r="176" spans="1:60" x14ac:dyDescent="0.2">
      <c r="A176" s="5"/>
      <c r="B176" s="6"/>
      <c r="C176" s="246"/>
      <c r="D176" s="8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AE176">
        <v>15</v>
      </c>
      <c r="AF176">
        <v>21</v>
      </c>
    </row>
    <row r="177" spans="1:33" x14ac:dyDescent="0.2">
      <c r="A177" s="211"/>
      <c r="B177" s="212" t="s">
        <v>29</v>
      </c>
      <c r="C177" s="247"/>
      <c r="D177" s="213"/>
      <c r="E177" s="214"/>
      <c r="F177" s="214"/>
      <c r="G177" s="241">
        <f>G8+G72+G82+G94+G150+G159+G162</f>
        <v>0</v>
      </c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AE177">
        <f>SUMIF(L7:L175,AE176,G7:G175)</f>
        <v>0</v>
      </c>
      <c r="AF177">
        <f>SUMIF(L7:L175,AF176,G7:G175)</f>
        <v>0</v>
      </c>
      <c r="AG177" t="s">
        <v>144</v>
      </c>
    </row>
    <row r="178" spans="1:33" x14ac:dyDescent="0.2">
      <c r="C178" s="248"/>
      <c r="D178" s="192"/>
      <c r="AG178" t="s">
        <v>145</v>
      </c>
    </row>
    <row r="179" spans="1:33" x14ac:dyDescent="0.2">
      <c r="D179" s="192"/>
    </row>
    <row r="180" spans="1:33" x14ac:dyDescent="0.2">
      <c r="D180" s="192"/>
    </row>
    <row r="181" spans="1:33" x14ac:dyDescent="0.2">
      <c r="D181" s="192"/>
    </row>
    <row r="182" spans="1:33" x14ac:dyDescent="0.2">
      <c r="D182" s="192"/>
    </row>
    <row r="183" spans="1:33" x14ac:dyDescent="0.2">
      <c r="D183" s="192"/>
    </row>
    <row r="184" spans="1:33" x14ac:dyDescent="0.2">
      <c r="D184" s="192"/>
    </row>
    <row r="185" spans="1:33" x14ac:dyDescent="0.2">
      <c r="D185" s="192"/>
    </row>
    <row r="186" spans="1:33" x14ac:dyDescent="0.2">
      <c r="D186" s="192"/>
    </row>
    <row r="187" spans="1:33" x14ac:dyDescent="0.2">
      <c r="D187" s="192"/>
    </row>
    <row r="188" spans="1:33" x14ac:dyDescent="0.2">
      <c r="D188" s="192"/>
    </row>
    <row r="189" spans="1:33" x14ac:dyDescent="0.2">
      <c r="D189" s="192"/>
    </row>
    <row r="190" spans="1:33" x14ac:dyDescent="0.2">
      <c r="D190" s="192"/>
    </row>
    <row r="191" spans="1:33" x14ac:dyDescent="0.2">
      <c r="D191" s="192"/>
    </row>
    <row r="192" spans="1:33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password="C71F" sheet="1"/>
  <mergeCells count="43">
    <mergeCell ref="C175:G175"/>
    <mergeCell ref="C154:G154"/>
    <mergeCell ref="C157:G157"/>
    <mergeCell ref="C161:G161"/>
    <mergeCell ref="C169:G169"/>
    <mergeCell ref="C171:G171"/>
    <mergeCell ref="C173:G173"/>
    <mergeCell ref="C110:G110"/>
    <mergeCell ref="C112:G112"/>
    <mergeCell ref="C114:G114"/>
    <mergeCell ref="C116:G116"/>
    <mergeCell ref="C119:G119"/>
    <mergeCell ref="C121:G121"/>
    <mergeCell ref="C96:G96"/>
    <mergeCell ref="C99:G99"/>
    <mergeCell ref="C102:G102"/>
    <mergeCell ref="C104:G104"/>
    <mergeCell ref="C106:G106"/>
    <mergeCell ref="C108:G108"/>
    <mergeCell ref="C58:G58"/>
    <mergeCell ref="C62:G62"/>
    <mergeCell ref="C65:G65"/>
    <mergeCell ref="C74:G74"/>
    <mergeCell ref="C80:G80"/>
    <mergeCell ref="C92:G92"/>
    <mergeCell ref="C39:G39"/>
    <mergeCell ref="C41:G41"/>
    <mergeCell ref="C45:G45"/>
    <mergeCell ref="C48:G48"/>
    <mergeCell ref="C53:G53"/>
    <mergeCell ref="C54:G54"/>
    <mergeCell ref="C19:G19"/>
    <mergeCell ref="C21:G21"/>
    <mergeCell ref="C24:G24"/>
    <mergeCell ref="C28:G28"/>
    <mergeCell ref="C32:G32"/>
    <mergeCell ref="C35:G35"/>
    <mergeCell ref="A1:G1"/>
    <mergeCell ref="C2:G2"/>
    <mergeCell ref="C3:G3"/>
    <mergeCell ref="C4:G4"/>
    <mergeCell ref="C14:G14"/>
    <mergeCell ref="C17:G1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2 1 Naklady</vt:lpstr>
      <vt:lpstr>1 1 Pol</vt:lpstr>
      <vt:lpstr>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'2 1 Naklady'!Názvy_tisku</vt:lpstr>
      <vt:lpstr>oadresa</vt:lpstr>
      <vt:lpstr>Stavba!Objednatel</vt:lpstr>
      <vt:lpstr>Stavba!Objekt</vt:lpstr>
      <vt:lpstr>'1 1 Pol'!Oblast_tisku</vt:lpstr>
      <vt:lpstr>'1 2 Pol'!Oblast_tisku</vt:lpstr>
      <vt:lpstr>'2 1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PROIS</dc:creator>
  <cp:lastModifiedBy>PROIS</cp:lastModifiedBy>
  <cp:lastPrinted>2014-02-28T09:52:57Z</cp:lastPrinted>
  <dcterms:created xsi:type="dcterms:W3CDTF">2009-04-08T07:15:50Z</dcterms:created>
  <dcterms:modified xsi:type="dcterms:W3CDTF">2018-03-06T08:36:10Z</dcterms:modified>
</cp:coreProperties>
</file>